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92" yWindow="456" windowWidth="22680" windowHeight="9192"/>
  </bookViews>
  <sheets>
    <sheet name="Rekapitulace zakázky" sheetId="1" r:id="rId1"/>
    <sheet name="SO 01 - Železniční svršek" sheetId="2" r:id="rId2"/>
    <sheet name="01.1 - Železniční přejezd..." sheetId="3" r:id="rId3"/>
    <sheet name="01.2 - Následná úprava GPK" sheetId="4" r:id="rId4"/>
    <sheet name="01.3 - Materiál objednatele" sheetId="5" r:id="rId5"/>
    <sheet name="VON - Vedlejší a ostatní ..." sheetId="6" r:id="rId6"/>
    <sheet name="Pokyny pro vyplnění" sheetId="7" r:id="rId7"/>
  </sheets>
  <definedNames>
    <definedName name="_xlnm._FilterDatabase" localSheetId="2" hidden="1">'01.1 - Železniční přejezd...'!$C$81:$K$123</definedName>
    <definedName name="_xlnm._FilterDatabase" localSheetId="3" hidden="1">'01.2 - Následná úprava GPK'!$C$81:$K$117</definedName>
    <definedName name="_xlnm._FilterDatabase" localSheetId="4" hidden="1">'01.3 - Materiál objednatele'!$C$80:$K$112</definedName>
    <definedName name="_xlnm._FilterDatabase" localSheetId="1" hidden="1">'SO 01 - Železniční svršek'!$C$81:$K$828</definedName>
    <definedName name="_xlnm._FilterDatabase" localSheetId="5" hidden="1">'VON - Vedlejší a ostatní ...'!$C$79:$K$105</definedName>
    <definedName name="_xlnm.Print_Titles" localSheetId="2">'01.1 - Železniční přejezd...'!$81:$81</definedName>
    <definedName name="_xlnm.Print_Titles" localSheetId="3">'01.2 - Následná úprava GPK'!$81:$81</definedName>
    <definedName name="_xlnm.Print_Titles" localSheetId="4">'01.3 - Materiál objednatele'!$80:$80</definedName>
    <definedName name="_xlnm.Print_Titles" localSheetId="0">'Rekapitulace zakázky'!$52:$52</definedName>
    <definedName name="_xlnm.Print_Titles" localSheetId="1">'SO 01 - Železniční svršek'!$81:$81</definedName>
    <definedName name="_xlnm.Print_Titles" localSheetId="5">'VON - Vedlejší a ostatní ...'!$79:$79</definedName>
    <definedName name="_xlnm.Print_Area" localSheetId="2">'01.1 - Železniční přejezd...'!$C$4:$J$39,'01.1 - Železniční přejezd...'!$C$45:$J$63,'01.1 - Železniční přejezd...'!$C$69:$K$123</definedName>
    <definedName name="_xlnm.Print_Area" localSheetId="3">'01.2 - Následná úprava GPK'!$C$4:$J$39,'01.2 - Následná úprava GPK'!$C$45:$J$63,'01.2 - Následná úprava GPK'!$C$69:$K$117</definedName>
    <definedName name="_xlnm.Print_Area" localSheetId="4">'01.3 - Materiál objednatele'!$C$4:$J$39,'01.3 - Materiál objednatele'!$C$45:$J$62,'01.3 - Materiál objednatele'!$C$68:$K$112</definedName>
    <definedName name="_xlnm.Print_Area" localSheetId="0">'Rekapitulace zakázky'!$D$4:$AO$36,'Rekapitulace zakázky'!$C$42:$AQ$60</definedName>
    <definedName name="_xlnm.Print_Area" localSheetId="1">'SO 01 - Železniční svršek'!$C$4:$J$39,'SO 01 - Železniční svršek'!$C$45:$J$63,'SO 01 - Železniční svršek'!$C$69:$K$828</definedName>
    <definedName name="_xlnm.Print_Area" localSheetId="5">'VON - Vedlejší a ostatní ...'!$C$4:$J$39,'VON - Vedlejší a ostatní ...'!$C$45:$J$61,'VON - Vedlejší a ostatní ...'!$C$67:$K$105</definedName>
  </definedNames>
  <calcPr calcId="145621"/>
</workbook>
</file>

<file path=xl/calcChain.xml><?xml version="1.0" encoding="utf-8"?>
<calcChain xmlns="http://schemas.openxmlformats.org/spreadsheetml/2006/main">
  <c r="J37" i="6" l="1"/>
  <c r="J36" i="6"/>
  <c r="AY59" i="1" s="1"/>
  <c r="J35" i="6"/>
  <c r="AX59" i="1"/>
  <c r="BI104" i="6"/>
  <c r="BH104" i="6"/>
  <c r="BG104" i="6"/>
  <c r="BF104" i="6"/>
  <c r="T104" i="6"/>
  <c r="R104" i="6"/>
  <c r="P104" i="6"/>
  <c r="BK104" i="6"/>
  <c r="J104" i="6"/>
  <c r="BE104" i="6"/>
  <c r="BI102" i="6"/>
  <c r="BH102" i="6"/>
  <c r="BG102" i="6"/>
  <c r="BF102" i="6"/>
  <c r="T102" i="6"/>
  <c r="R102" i="6"/>
  <c r="P102" i="6"/>
  <c r="BK102" i="6"/>
  <c r="J102" i="6"/>
  <c r="BE102" i="6"/>
  <c r="BI100" i="6"/>
  <c r="BH100" i="6"/>
  <c r="BG100" i="6"/>
  <c r="BF100" i="6"/>
  <c r="T100" i="6"/>
  <c r="R100" i="6"/>
  <c r="P100" i="6"/>
  <c r="BK100" i="6"/>
  <c r="J100" i="6"/>
  <c r="BE100" i="6"/>
  <c r="BI98" i="6"/>
  <c r="BH98" i="6"/>
  <c r="BG98" i="6"/>
  <c r="BF98" i="6"/>
  <c r="T98" i="6"/>
  <c r="R98" i="6"/>
  <c r="P98" i="6"/>
  <c r="BK98" i="6"/>
  <c r="J98" i="6"/>
  <c r="BE98" i="6"/>
  <c r="BI96" i="6"/>
  <c r="BH96" i="6"/>
  <c r="BG96" i="6"/>
  <c r="BF96" i="6"/>
  <c r="T96" i="6"/>
  <c r="R96" i="6"/>
  <c r="P96" i="6"/>
  <c r="BK96" i="6"/>
  <c r="J96" i="6"/>
  <c r="BE96" i="6"/>
  <c r="BI94" i="6"/>
  <c r="BH94" i="6"/>
  <c r="BG94" i="6"/>
  <c r="BF94" i="6"/>
  <c r="T94" i="6"/>
  <c r="R94" i="6"/>
  <c r="P94" i="6"/>
  <c r="BK94" i="6"/>
  <c r="J94" i="6"/>
  <c r="BE94" i="6"/>
  <c r="BI92" i="6"/>
  <c r="BH92" i="6"/>
  <c r="BG92" i="6"/>
  <c r="BF92" i="6"/>
  <c r="T92" i="6"/>
  <c r="R92" i="6"/>
  <c r="P92" i="6"/>
  <c r="BK92" i="6"/>
  <c r="J92" i="6"/>
  <c r="BE92" i="6"/>
  <c r="BI90" i="6"/>
  <c r="BH90" i="6"/>
  <c r="BG90" i="6"/>
  <c r="BF90" i="6"/>
  <c r="T90" i="6"/>
  <c r="R90" i="6"/>
  <c r="P90" i="6"/>
  <c r="BK90" i="6"/>
  <c r="J90" i="6"/>
  <c r="BE90" i="6"/>
  <c r="BI88" i="6"/>
  <c r="BH88" i="6"/>
  <c r="BG88" i="6"/>
  <c r="BF88" i="6"/>
  <c r="T88" i="6"/>
  <c r="R88" i="6"/>
  <c r="P88" i="6"/>
  <c r="BK88" i="6"/>
  <c r="J88" i="6"/>
  <c r="BE88" i="6"/>
  <c r="BI86" i="6"/>
  <c r="BH86" i="6"/>
  <c r="BG86" i="6"/>
  <c r="BF86" i="6"/>
  <c r="T86" i="6"/>
  <c r="R86" i="6"/>
  <c r="P86" i="6"/>
  <c r="BK86" i="6"/>
  <c r="J86" i="6"/>
  <c r="BE86" i="6"/>
  <c r="BI84" i="6"/>
  <c r="BH84" i="6"/>
  <c r="BG84" i="6"/>
  <c r="BF84" i="6"/>
  <c r="T84" i="6"/>
  <c r="R84" i="6"/>
  <c r="P84" i="6"/>
  <c r="BK84" i="6"/>
  <c r="J84" i="6"/>
  <c r="BE84" i="6"/>
  <c r="BI82" i="6"/>
  <c r="F37" i="6"/>
  <c r="BD59" i="1" s="1"/>
  <c r="BH82" i="6"/>
  <c r="F36" i="6" s="1"/>
  <c r="BC59" i="1" s="1"/>
  <c r="BG82" i="6"/>
  <c r="F35" i="6"/>
  <c r="BB59" i="1" s="1"/>
  <c r="BF82" i="6"/>
  <c r="J34" i="6" s="1"/>
  <c r="AW59" i="1" s="1"/>
  <c r="T82" i="6"/>
  <c r="T81" i="6"/>
  <c r="T80" i="6" s="1"/>
  <c r="R82" i="6"/>
  <c r="R81" i="6" s="1"/>
  <c r="R80" i="6" s="1"/>
  <c r="P82" i="6"/>
  <c r="P81" i="6"/>
  <c r="P80" i="6" s="1"/>
  <c r="AU59" i="1" s="1"/>
  <c r="BK82" i="6"/>
  <c r="BK81" i="6"/>
  <c r="J81" i="6" s="1"/>
  <c r="J60" i="6" s="1"/>
  <c r="BK80" i="6"/>
  <c r="J80" i="6" s="1"/>
  <c r="J82" i="6"/>
  <c r="BE82" i="6"/>
  <c r="J33" i="6" s="1"/>
  <c r="AV59" i="1" s="1"/>
  <c r="F74" i="6"/>
  <c r="E72" i="6"/>
  <c r="F52" i="6"/>
  <c r="E50" i="6"/>
  <c r="J24" i="6"/>
  <c r="E24" i="6"/>
  <c r="J77" i="6" s="1"/>
  <c r="J23" i="6"/>
  <c r="J21" i="6"/>
  <c r="E21" i="6"/>
  <c r="J54" i="6" s="1"/>
  <c r="J76" i="6"/>
  <c r="J20" i="6"/>
  <c r="J18" i="6"/>
  <c r="E18" i="6"/>
  <c r="F77" i="6" s="1"/>
  <c r="F55" i="6"/>
  <c r="J17" i="6"/>
  <c r="J15" i="6"/>
  <c r="E15" i="6"/>
  <c r="F76" i="6"/>
  <c r="F54" i="6"/>
  <c r="J14" i="6"/>
  <c r="J12" i="6"/>
  <c r="J74" i="6"/>
  <c r="J52" i="6"/>
  <c r="E7" i="6"/>
  <c r="E70" i="6" s="1"/>
  <c r="E48" i="6"/>
  <c r="J37" i="5"/>
  <c r="J36" i="5"/>
  <c r="AY58" i="1" s="1"/>
  <c r="J35" i="5"/>
  <c r="AX58" i="1" s="1"/>
  <c r="BI107" i="5"/>
  <c r="BH107" i="5"/>
  <c r="BG107" i="5"/>
  <c r="BF107" i="5"/>
  <c r="T107" i="5"/>
  <c r="R107" i="5"/>
  <c r="P107" i="5"/>
  <c r="BK107" i="5"/>
  <c r="J107" i="5"/>
  <c r="BE107" i="5" s="1"/>
  <c r="BI105" i="5"/>
  <c r="BH105" i="5"/>
  <c r="BG105" i="5"/>
  <c r="BF105" i="5"/>
  <c r="T105" i="5"/>
  <c r="R105" i="5"/>
  <c r="P105" i="5"/>
  <c r="BK105" i="5"/>
  <c r="J105" i="5"/>
  <c r="BE105" i="5" s="1"/>
  <c r="BI103" i="5"/>
  <c r="BH103" i="5"/>
  <c r="BG103" i="5"/>
  <c r="BF103" i="5"/>
  <c r="T103" i="5"/>
  <c r="R103" i="5"/>
  <c r="P103" i="5"/>
  <c r="BK103" i="5"/>
  <c r="J103" i="5"/>
  <c r="BE103" i="5" s="1"/>
  <c r="BI101" i="5"/>
  <c r="BH101" i="5"/>
  <c r="BG101" i="5"/>
  <c r="BF101" i="5"/>
  <c r="T101" i="5"/>
  <c r="R101" i="5"/>
  <c r="P101" i="5"/>
  <c r="BK101" i="5"/>
  <c r="J101" i="5"/>
  <c r="BE101" i="5" s="1"/>
  <c r="BI99" i="5"/>
  <c r="BH99" i="5"/>
  <c r="BG99" i="5"/>
  <c r="BF99" i="5"/>
  <c r="T99" i="5"/>
  <c r="R99" i="5"/>
  <c r="P99" i="5"/>
  <c r="BK99" i="5"/>
  <c r="J99" i="5"/>
  <c r="BE99" i="5" s="1"/>
  <c r="BI97" i="5"/>
  <c r="BH97" i="5"/>
  <c r="BG97" i="5"/>
  <c r="BF97" i="5"/>
  <c r="T97" i="5"/>
  <c r="R97" i="5"/>
  <c r="P97" i="5"/>
  <c r="BK97" i="5"/>
  <c r="J97" i="5"/>
  <c r="BE97" i="5" s="1"/>
  <c r="BI93" i="5"/>
  <c r="BH93" i="5"/>
  <c r="BG93" i="5"/>
  <c r="BF93" i="5"/>
  <c r="T93" i="5"/>
  <c r="R93" i="5"/>
  <c r="P93" i="5"/>
  <c r="BK93" i="5"/>
  <c r="J93" i="5"/>
  <c r="BE93" i="5" s="1"/>
  <c r="BI84" i="5"/>
  <c r="F37" i="5" s="1"/>
  <c r="BD58" i="1" s="1"/>
  <c r="BH84" i="5"/>
  <c r="F36" i="5"/>
  <c r="BC58" i="1" s="1"/>
  <c r="BG84" i="5"/>
  <c r="F35" i="5" s="1"/>
  <c r="BB58" i="1" s="1"/>
  <c r="BF84" i="5"/>
  <c r="J34" i="5"/>
  <c r="AW58" i="1" s="1"/>
  <c r="F34" i="5"/>
  <c r="BA58" i="1" s="1"/>
  <c r="T84" i="5"/>
  <c r="T83" i="5" s="1"/>
  <c r="T82" i="5" s="1"/>
  <c r="T81" i="5" s="1"/>
  <c r="R84" i="5"/>
  <c r="R83" i="5" s="1"/>
  <c r="R82" i="5" s="1"/>
  <c r="R81" i="5" s="1"/>
  <c r="P84" i="5"/>
  <c r="P83" i="5" s="1"/>
  <c r="P82" i="5" s="1"/>
  <c r="P81" i="5" s="1"/>
  <c r="AU58" i="1" s="1"/>
  <c r="BK84" i="5"/>
  <c r="BK83" i="5"/>
  <c r="J83" i="5" s="1"/>
  <c r="J61" i="5" s="1"/>
  <c r="J84" i="5"/>
  <c r="BE84" i="5"/>
  <c r="F33" i="5" s="1"/>
  <c r="AZ58" i="1" s="1"/>
  <c r="F75" i="5"/>
  <c r="E73" i="5"/>
  <c r="F52" i="5"/>
  <c r="E50" i="5"/>
  <c r="J24" i="5"/>
  <c r="E24" i="5"/>
  <c r="J55" i="5" s="1"/>
  <c r="J78" i="5"/>
  <c r="J23" i="5"/>
  <c r="J21" i="5"/>
  <c r="E21" i="5"/>
  <c r="J77" i="5" s="1"/>
  <c r="J20" i="5"/>
  <c r="J18" i="5"/>
  <c r="E18" i="5"/>
  <c r="F78" i="5"/>
  <c r="F55" i="5"/>
  <c r="J17" i="5"/>
  <c r="J15" i="5"/>
  <c r="E15" i="5"/>
  <c r="F77" i="5" s="1"/>
  <c r="F54" i="5"/>
  <c r="J14" i="5"/>
  <c r="J12" i="5"/>
  <c r="J75" i="5" s="1"/>
  <c r="J52" i="5"/>
  <c r="E7" i="5"/>
  <c r="E48" i="5" s="1"/>
  <c r="E71" i="5"/>
  <c r="J37" i="4"/>
  <c r="J36" i="4"/>
  <c r="AY57" i="1"/>
  <c r="J35" i="4"/>
  <c r="AX57" i="1"/>
  <c r="BI114" i="4"/>
  <c r="BH114" i="4"/>
  <c r="BG114" i="4"/>
  <c r="BF114" i="4"/>
  <c r="T114" i="4"/>
  <c r="R114" i="4"/>
  <c r="P114" i="4"/>
  <c r="BK114" i="4"/>
  <c r="J114" i="4"/>
  <c r="BE114" i="4"/>
  <c r="BI110" i="4"/>
  <c r="BH110" i="4"/>
  <c r="BG110" i="4"/>
  <c r="BF110" i="4"/>
  <c r="T110" i="4"/>
  <c r="R110" i="4"/>
  <c r="P110" i="4"/>
  <c r="BK110" i="4"/>
  <c r="J110" i="4"/>
  <c r="BE110" i="4"/>
  <c r="BI108" i="4"/>
  <c r="BH108" i="4"/>
  <c r="BG108" i="4"/>
  <c r="BF108" i="4"/>
  <c r="T108" i="4"/>
  <c r="T107" i="4"/>
  <c r="R108" i="4"/>
  <c r="R107" i="4"/>
  <c r="P108" i="4"/>
  <c r="P107" i="4"/>
  <c r="BK108" i="4"/>
  <c r="BK107" i="4"/>
  <c r="J107" i="4" s="1"/>
  <c r="J62" i="4" s="1"/>
  <c r="J108" i="4"/>
  <c r="BE108" i="4" s="1"/>
  <c r="BI103" i="4"/>
  <c r="BH103" i="4"/>
  <c r="BG103" i="4"/>
  <c r="BF103" i="4"/>
  <c r="T103" i="4"/>
  <c r="R103" i="4"/>
  <c r="P103" i="4"/>
  <c r="BK103" i="4"/>
  <c r="J103" i="4"/>
  <c r="BE103" i="4"/>
  <c r="BI99" i="4"/>
  <c r="BH99" i="4"/>
  <c r="BG99" i="4"/>
  <c r="BF99" i="4"/>
  <c r="T99" i="4"/>
  <c r="R99" i="4"/>
  <c r="P99" i="4"/>
  <c r="BK99" i="4"/>
  <c r="J99" i="4"/>
  <c r="BE99" i="4"/>
  <c r="BI97" i="4"/>
  <c r="BH97" i="4"/>
  <c r="BG97" i="4"/>
  <c r="BF97" i="4"/>
  <c r="T97" i="4"/>
  <c r="R97" i="4"/>
  <c r="P97" i="4"/>
  <c r="BK97" i="4"/>
  <c r="J97" i="4"/>
  <c r="BE97" i="4"/>
  <c r="BI93" i="4"/>
  <c r="BH93" i="4"/>
  <c r="BG93" i="4"/>
  <c r="BF93" i="4"/>
  <c r="T93" i="4"/>
  <c r="R93" i="4"/>
  <c r="P93" i="4"/>
  <c r="BK93" i="4"/>
  <c r="J93" i="4"/>
  <c r="BE93" i="4"/>
  <c r="BI89" i="4"/>
  <c r="BH89" i="4"/>
  <c r="BG89" i="4"/>
  <c r="BF89" i="4"/>
  <c r="T89" i="4"/>
  <c r="R89" i="4"/>
  <c r="P89" i="4"/>
  <c r="BK89" i="4"/>
  <c r="J89" i="4"/>
  <c r="BE89" i="4"/>
  <c r="BI85" i="4"/>
  <c r="F37" i="4"/>
  <c r="BD57" i="1" s="1"/>
  <c r="BH85" i="4"/>
  <c r="F36" i="4" s="1"/>
  <c r="BC57" i="1" s="1"/>
  <c r="BG85" i="4"/>
  <c r="F35" i="4"/>
  <c r="BB57" i="1" s="1"/>
  <c r="BF85" i="4"/>
  <c r="J34" i="4" s="1"/>
  <c r="AW57" i="1" s="1"/>
  <c r="T85" i="4"/>
  <c r="T84" i="4"/>
  <c r="T83" i="4" s="1"/>
  <c r="T82" i="4" s="1"/>
  <c r="R85" i="4"/>
  <c r="R84" i="4"/>
  <c r="R83" i="4" s="1"/>
  <c r="R82" i="4" s="1"/>
  <c r="P85" i="4"/>
  <c r="P84" i="4"/>
  <c r="P83" i="4" s="1"/>
  <c r="P82" i="4" s="1"/>
  <c r="AU57" i="1" s="1"/>
  <c r="BK85" i="4"/>
  <c r="BK84" i="4" s="1"/>
  <c r="J85" i="4"/>
  <c r="BE85" i="4" s="1"/>
  <c r="F76" i="4"/>
  <c r="E74" i="4"/>
  <c r="F52" i="4"/>
  <c r="E50" i="4"/>
  <c r="J24" i="4"/>
  <c r="E24" i="4"/>
  <c r="J55" i="4" s="1"/>
  <c r="J23" i="4"/>
  <c r="J21" i="4"/>
  <c r="E21" i="4"/>
  <c r="J78" i="4"/>
  <c r="J54" i="4"/>
  <c r="J20" i="4"/>
  <c r="J18" i="4"/>
  <c r="E18" i="4"/>
  <c r="F79" i="4" s="1"/>
  <c r="F55" i="4"/>
  <c r="J17" i="4"/>
  <c r="J15" i="4"/>
  <c r="E15" i="4"/>
  <c r="F54" i="4" s="1"/>
  <c r="F78" i="4"/>
  <c r="J14" i="4"/>
  <c r="J12" i="4"/>
  <c r="J52" i="4" s="1"/>
  <c r="J76" i="4"/>
  <c r="E7" i="4"/>
  <c r="E72" i="4" s="1"/>
  <c r="J37" i="3"/>
  <c r="J36" i="3"/>
  <c r="AY56" i="1" s="1"/>
  <c r="J35" i="3"/>
  <c r="AX56" i="1" s="1"/>
  <c r="BI122" i="3"/>
  <c r="BH122" i="3"/>
  <c r="BG122" i="3"/>
  <c r="BF122" i="3"/>
  <c r="T122" i="3"/>
  <c r="R122" i="3"/>
  <c r="P122" i="3"/>
  <c r="BK122" i="3"/>
  <c r="J122" i="3"/>
  <c r="BE122" i="3" s="1"/>
  <c r="BI118" i="3"/>
  <c r="BH118" i="3"/>
  <c r="BG118" i="3"/>
  <c r="BF118" i="3"/>
  <c r="T118" i="3"/>
  <c r="R118" i="3"/>
  <c r="P118" i="3"/>
  <c r="BK118" i="3"/>
  <c r="J118" i="3"/>
  <c r="BE118" i="3" s="1"/>
  <c r="BI114" i="3"/>
  <c r="BH114" i="3"/>
  <c r="BG114" i="3"/>
  <c r="BF114" i="3"/>
  <c r="T114" i="3"/>
  <c r="T113" i="3" s="1"/>
  <c r="R114" i="3"/>
  <c r="R113" i="3" s="1"/>
  <c r="P114" i="3"/>
  <c r="P113" i="3" s="1"/>
  <c r="BK114" i="3"/>
  <c r="BK113" i="3" s="1"/>
  <c r="J113" i="3" s="1"/>
  <c r="J62" i="3" s="1"/>
  <c r="J114" i="3"/>
  <c r="BE114" i="3"/>
  <c r="BI109" i="3"/>
  <c r="BH109" i="3"/>
  <c r="BG109" i="3"/>
  <c r="BF109" i="3"/>
  <c r="T109" i="3"/>
  <c r="R109" i="3"/>
  <c r="P109" i="3"/>
  <c r="BK109" i="3"/>
  <c r="J109" i="3"/>
  <c r="BE109" i="3" s="1"/>
  <c r="BI105" i="3"/>
  <c r="BH105" i="3"/>
  <c r="BG105" i="3"/>
  <c r="BF105" i="3"/>
  <c r="T105" i="3"/>
  <c r="R105" i="3"/>
  <c r="P105" i="3"/>
  <c r="BK105" i="3"/>
  <c r="J105" i="3"/>
  <c r="BE105" i="3" s="1"/>
  <c r="BI103" i="3"/>
  <c r="BH103" i="3"/>
  <c r="BG103" i="3"/>
  <c r="BF103" i="3"/>
  <c r="T103" i="3"/>
  <c r="R103" i="3"/>
  <c r="P103" i="3"/>
  <c r="BK103" i="3"/>
  <c r="J103" i="3"/>
  <c r="BE103" i="3" s="1"/>
  <c r="BI99" i="3"/>
  <c r="BH99" i="3"/>
  <c r="BG99" i="3"/>
  <c r="BF99" i="3"/>
  <c r="T99" i="3"/>
  <c r="R99" i="3"/>
  <c r="P99" i="3"/>
  <c r="BK99" i="3"/>
  <c r="J99" i="3"/>
  <c r="BE99" i="3" s="1"/>
  <c r="BI97" i="3"/>
  <c r="BH97" i="3"/>
  <c r="BG97" i="3"/>
  <c r="BF97" i="3"/>
  <c r="T97" i="3"/>
  <c r="R97" i="3"/>
  <c r="P97" i="3"/>
  <c r="BK97" i="3"/>
  <c r="J97" i="3"/>
  <c r="BE97" i="3" s="1"/>
  <c r="BI93" i="3"/>
  <c r="BH93" i="3"/>
  <c r="BG93" i="3"/>
  <c r="BF93" i="3"/>
  <c r="T93" i="3"/>
  <c r="R93" i="3"/>
  <c r="P93" i="3"/>
  <c r="BK93" i="3"/>
  <c r="J93" i="3"/>
  <c r="BE93" i="3" s="1"/>
  <c r="BI89" i="3"/>
  <c r="BH89" i="3"/>
  <c r="BG89" i="3"/>
  <c r="BF89" i="3"/>
  <c r="T89" i="3"/>
  <c r="R89" i="3"/>
  <c r="P89" i="3"/>
  <c r="BK89" i="3"/>
  <c r="J89" i="3"/>
  <c r="BE89" i="3" s="1"/>
  <c r="BI87" i="3"/>
  <c r="BH87" i="3"/>
  <c r="BG87" i="3"/>
  <c r="BF87" i="3"/>
  <c r="T87" i="3"/>
  <c r="R87" i="3"/>
  <c r="P87" i="3"/>
  <c r="BK87" i="3"/>
  <c r="J87" i="3"/>
  <c r="BE87" i="3" s="1"/>
  <c r="BI85" i="3"/>
  <c r="F37" i="3" s="1"/>
  <c r="BD56" i="1" s="1"/>
  <c r="BH85" i="3"/>
  <c r="F36" i="3"/>
  <c r="BC56" i="1" s="1"/>
  <c r="BG85" i="3"/>
  <c r="F35" i="3" s="1"/>
  <c r="BB56" i="1" s="1"/>
  <c r="BF85" i="3"/>
  <c r="J34" i="3"/>
  <c r="AW56" i="1" s="1"/>
  <c r="F34" i="3"/>
  <c r="BA56" i="1" s="1"/>
  <c r="T85" i="3"/>
  <c r="T84" i="3" s="1"/>
  <c r="T83" i="3" s="1"/>
  <c r="T82" i="3" s="1"/>
  <c r="R85" i="3"/>
  <c r="R84" i="3" s="1"/>
  <c r="R83" i="3" s="1"/>
  <c r="P85" i="3"/>
  <c r="P84" i="3" s="1"/>
  <c r="P83" i="3" s="1"/>
  <c r="P82" i="3" s="1"/>
  <c r="AU56" i="1" s="1"/>
  <c r="BK85" i="3"/>
  <c r="BK84" i="3"/>
  <c r="J84" i="3" s="1"/>
  <c r="J61" i="3" s="1"/>
  <c r="J85" i="3"/>
  <c r="BE85" i="3"/>
  <c r="F76" i="3"/>
  <c r="E74" i="3"/>
  <c r="F52" i="3"/>
  <c r="E50" i="3"/>
  <c r="J24" i="3"/>
  <c r="E24" i="3"/>
  <c r="J55" i="3" s="1"/>
  <c r="J79" i="3"/>
  <c r="J23" i="3"/>
  <c r="J21" i="3"/>
  <c r="E21" i="3"/>
  <c r="J78" i="3" s="1"/>
  <c r="J20" i="3"/>
  <c r="J18" i="3"/>
  <c r="E18" i="3"/>
  <c r="F79" i="3"/>
  <c r="F55" i="3"/>
  <c r="J17" i="3"/>
  <c r="J15" i="3"/>
  <c r="E15" i="3"/>
  <c r="F54" i="3" s="1"/>
  <c r="J14" i="3"/>
  <c r="J12" i="3"/>
  <c r="J52" i="3" s="1"/>
  <c r="E7" i="3"/>
  <c r="E48" i="3" s="1"/>
  <c r="E72" i="3"/>
  <c r="J37" i="2"/>
  <c r="J36" i="2"/>
  <c r="AY55" i="1"/>
  <c r="J35" i="2"/>
  <c r="AX55" i="1"/>
  <c r="BI825" i="2"/>
  <c r="BH825" i="2"/>
  <c r="BG825" i="2"/>
  <c r="BF825" i="2"/>
  <c r="T825" i="2"/>
  <c r="R825" i="2"/>
  <c r="P825" i="2"/>
  <c r="BK825" i="2"/>
  <c r="J825" i="2"/>
  <c r="BE825" i="2"/>
  <c r="BI821" i="2"/>
  <c r="BH821" i="2"/>
  <c r="BG821" i="2"/>
  <c r="BF821" i="2"/>
  <c r="T821" i="2"/>
  <c r="R821" i="2"/>
  <c r="P821" i="2"/>
  <c r="BK821" i="2"/>
  <c r="J821" i="2"/>
  <c r="BE821" i="2"/>
  <c r="BI815" i="2"/>
  <c r="BH815" i="2"/>
  <c r="BG815" i="2"/>
  <c r="BF815" i="2"/>
  <c r="T815" i="2"/>
  <c r="R815" i="2"/>
  <c r="P815" i="2"/>
  <c r="BK815" i="2"/>
  <c r="J815" i="2"/>
  <c r="BE815" i="2"/>
  <c r="BI811" i="2"/>
  <c r="BH811" i="2"/>
  <c r="BG811" i="2"/>
  <c r="BF811" i="2"/>
  <c r="T811" i="2"/>
  <c r="R811" i="2"/>
  <c r="P811" i="2"/>
  <c r="BK811" i="2"/>
  <c r="J811" i="2"/>
  <c r="BE811" i="2"/>
  <c r="BI802" i="2"/>
  <c r="BH802" i="2"/>
  <c r="BG802" i="2"/>
  <c r="BF802" i="2"/>
  <c r="T802" i="2"/>
  <c r="R802" i="2"/>
  <c r="P802" i="2"/>
  <c r="BK802" i="2"/>
  <c r="J802" i="2"/>
  <c r="BE802" i="2"/>
  <c r="BI794" i="2"/>
  <c r="BH794" i="2"/>
  <c r="BG794" i="2"/>
  <c r="BF794" i="2"/>
  <c r="T794" i="2"/>
  <c r="R794" i="2"/>
  <c r="P794" i="2"/>
  <c r="BK794" i="2"/>
  <c r="J794" i="2"/>
  <c r="BE794" i="2"/>
  <c r="BI790" i="2"/>
  <c r="BH790" i="2"/>
  <c r="BG790" i="2"/>
  <c r="BF790" i="2"/>
  <c r="T790" i="2"/>
  <c r="R790" i="2"/>
  <c r="P790" i="2"/>
  <c r="BK790" i="2"/>
  <c r="J790" i="2"/>
  <c r="BE790" i="2"/>
  <c r="BI785" i="2"/>
  <c r="BH785" i="2"/>
  <c r="BG785" i="2"/>
  <c r="BF785" i="2"/>
  <c r="T785" i="2"/>
  <c r="R785" i="2"/>
  <c r="P785" i="2"/>
  <c r="BK785" i="2"/>
  <c r="J785" i="2"/>
  <c r="BE785" i="2"/>
  <c r="BI777" i="2"/>
  <c r="BH777" i="2"/>
  <c r="BG777" i="2"/>
  <c r="BF777" i="2"/>
  <c r="T777" i="2"/>
  <c r="R777" i="2"/>
  <c r="P777" i="2"/>
  <c r="BK777" i="2"/>
  <c r="J777" i="2"/>
  <c r="BE777" i="2"/>
  <c r="BI771" i="2"/>
  <c r="BH771" i="2"/>
  <c r="BG771" i="2"/>
  <c r="BF771" i="2"/>
  <c r="T771" i="2"/>
  <c r="R771" i="2"/>
  <c r="P771" i="2"/>
  <c r="BK771" i="2"/>
  <c r="J771" i="2"/>
  <c r="BE771" i="2"/>
  <c r="BI766" i="2"/>
  <c r="BH766" i="2"/>
  <c r="BG766" i="2"/>
  <c r="BF766" i="2"/>
  <c r="T766" i="2"/>
  <c r="R766" i="2"/>
  <c r="P766" i="2"/>
  <c r="BK766" i="2"/>
  <c r="J766" i="2"/>
  <c r="BE766" i="2"/>
  <c r="BI762" i="2"/>
  <c r="BH762" i="2"/>
  <c r="BG762" i="2"/>
  <c r="BF762" i="2"/>
  <c r="T762" i="2"/>
  <c r="R762" i="2"/>
  <c r="P762" i="2"/>
  <c r="BK762" i="2"/>
  <c r="J762" i="2"/>
  <c r="BE762" i="2"/>
  <c r="BI755" i="2"/>
  <c r="BH755" i="2"/>
  <c r="BG755" i="2"/>
  <c r="BF755" i="2"/>
  <c r="T755" i="2"/>
  <c r="R755" i="2"/>
  <c r="P755" i="2"/>
  <c r="BK755" i="2"/>
  <c r="J755" i="2"/>
  <c r="BE755" i="2"/>
  <c r="BI750" i="2"/>
  <c r="BH750" i="2"/>
  <c r="BG750" i="2"/>
  <c r="BF750" i="2"/>
  <c r="T750" i="2"/>
  <c r="R750" i="2"/>
  <c r="P750" i="2"/>
  <c r="BK750" i="2"/>
  <c r="J750" i="2"/>
  <c r="BE750" i="2"/>
  <c r="BI741" i="2"/>
  <c r="BH741" i="2"/>
  <c r="BG741" i="2"/>
  <c r="BF741" i="2"/>
  <c r="T741" i="2"/>
  <c r="R741" i="2"/>
  <c r="P741" i="2"/>
  <c r="BK741" i="2"/>
  <c r="J741" i="2"/>
  <c r="BE741" i="2"/>
  <c r="BI736" i="2"/>
  <c r="BH736" i="2"/>
  <c r="BG736" i="2"/>
  <c r="BF736" i="2"/>
  <c r="T736" i="2"/>
  <c r="R736" i="2"/>
  <c r="P736" i="2"/>
  <c r="BK736" i="2"/>
  <c r="J736" i="2"/>
  <c r="BE736" i="2"/>
  <c r="BI732" i="2"/>
  <c r="BH732" i="2"/>
  <c r="BG732" i="2"/>
  <c r="BF732" i="2"/>
  <c r="T732" i="2"/>
  <c r="R732" i="2"/>
  <c r="P732" i="2"/>
  <c r="BK732" i="2"/>
  <c r="J732" i="2"/>
  <c r="BE732" i="2"/>
  <c r="BI730" i="2"/>
  <c r="BH730" i="2"/>
  <c r="BG730" i="2"/>
  <c r="BF730" i="2"/>
  <c r="T730" i="2"/>
  <c r="R730" i="2"/>
  <c r="P730" i="2"/>
  <c r="BK730" i="2"/>
  <c r="J730" i="2"/>
  <c r="BE730" i="2"/>
  <c r="BI728" i="2"/>
  <c r="BH728" i="2"/>
  <c r="BG728" i="2"/>
  <c r="BF728" i="2"/>
  <c r="T728" i="2"/>
  <c r="R728" i="2"/>
  <c r="P728" i="2"/>
  <c r="BK728" i="2"/>
  <c r="J728" i="2"/>
  <c r="BE728" i="2"/>
  <c r="BI726" i="2"/>
  <c r="BH726" i="2"/>
  <c r="BG726" i="2"/>
  <c r="BF726" i="2"/>
  <c r="T726" i="2"/>
  <c r="R726" i="2"/>
  <c r="P726" i="2"/>
  <c r="BK726" i="2"/>
  <c r="J726" i="2"/>
  <c r="BE726" i="2"/>
  <c r="BI724" i="2"/>
  <c r="BH724" i="2"/>
  <c r="BG724" i="2"/>
  <c r="BF724" i="2"/>
  <c r="T724" i="2"/>
  <c r="R724" i="2"/>
  <c r="P724" i="2"/>
  <c r="BK724" i="2"/>
  <c r="J724" i="2"/>
  <c r="BE724" i="2"/>
  <c r="BI722" i="2"/>
  <c r="BH722" i="2"/>
  <c r="BG722" i="2"/>
  <c r="BF722" i="2"/>
  <c r="T722" i="2"/>
  <c r="R722" i="2"/>
  <c r="P722" i="2"/>
  <c r="BK722" i="2"/>
  <c r="J722" i="2"/>
  <c r="BE722" i="2"/>
  <c r="BI720" i="2"/>
  <c r="BH720" i="2"/>
  <c r="BG720" i="2"/>
  <c r="BF720" i="2"/>
  <c r="T720" i="2"/>
  <c r="R720" i="2"/>
  <c r="P720" i="2"/>
  <c r="BK720" i="2"/>
  <c r="J720" i="2"/>
  <c r="BE720" i="2"/>
  <c r="BI718" i="2"/>
  <c r="BH718" i="2"/>
  <c r="BG718" i="2"/>
  <c r="BF718" i="2"/>
  <c r="T718" i="2"/>
  <c r="R718" i="2"/>
  <c r="P718" i="2"/>
  <c r="BK718" i="2"/>
  <c r="J718" i="2"/>
  <c r="BE718" i="2"/>
  <c r="BI714" i="2"/>
  <c r="BH714" i="2"/>
  <c r="BG714" i="2"/>
  <c r="BF714" i="2"/>
  <c r="T714" i="2"/>
  <c r="R714" i="2"/>
  <c r="P714" i="2"/>
  <c r="BK714" i="2"/>
  <c r="J714" i="2"/>
  <c r="BE714" i="2"/>
  <c r="BI710" i="2"/>
  <c r="BH710" i="2"/>
  <c r="BG710" i="2"/>
  <c r="BF710" i="2"/>
  <c r="T710" i="2"/>
  <c r="R710" i="2"/>
  <c r="P710" i="2"/>
  <c r="BK710" i="2"/>
  <c r="J710" i="2"/>
  <c r="BE710" i="2"/>
  <c r="BI705" i="2"/>
  <c r="BH705" i="2"/>
  <c r="BG705" i="2"/>
  <c r="BF705" i="2"/>
  <c r="T705" i="2"/>
  <c r="R705" i="2"/>
  <c r="P705" i="2"/>
  <c r="BK705" i="2"/>
  <c r="J705" i="2"/>
  <c r="BE705" i="2"/>
  <c r="BI701" i="2"/>
  <c r="BH701" i="2"/>
  <c r="BG701" i="2"/>
  <c r="BF701" i="2"/>
  <c r="T701" i="2"/>
  <c r="R701" i="2"/>
  <c r="P701" i="2"/>
  <c r="BK701" i="2"/>
  <c r="J701" i="2"/>
  <c r="BE701" i="2"/>
  <c r="BI699" i="2"/>
  <c r="BH699" i="2"/>
  <c r="BG699" i="2"/>
  <c r="BF699" i="2"/>
  <c r="T699" i="2"/>
  <c r="R699" i="2"/>
  <c r="P699" i="2"/>
  <c r="BK699" i="2"/>
  <c r="J699" i="2"/>
  <c r="BE699" i="2"/>
  <c r="BI697" i="2"/>
  <c r="BH697" i="2"/>
  <c r="BG697" i="2"/>
  <c r="BF697" i="2"/>
  <c r="T697" i="2"/>
  <c r="R697" i="2"/>
  <c r="P697" i="2"/>
  <c r="BK697" i="2"/>
  <c r="J697" i="2"/>
  <c r="BE697" i="2"/>
  <c r="BI695" i="2"/>
  <c r="BH695" i="2"/>
  <c r="BG695" i="2"/>
  <c r="BF695" i="2"/>
  <c r="T695" i="2"/>
  <c r="R695" i="2"/>
  <c r="P695" i="2"/>
  <c r="BK695" i="2"/>
  <c r="J695" i="2"/>
  <c r="BE695" i="2"/>
  <c r="BI693" i="2"/>
  <c r="BH693" i="2"/>
  <c r="BG693" i="2"/>
  <c r="BF693" i="2"/>
  <c r="T693" i="2"/>
  <c r="R693" i="2"/>
  <c r="P693" i="2"/>
  <c r="BK693" i="2"/>
  <c r="J693" i="2"/>
  <c r="BE693" i="2"/>
  <c r="BI689" i="2"/>
  <c r="BH689" i="2"/>
  <c r="BG689" i="2"/>
  <c r="BF689" i="2"/>
  <c r="T689" i="2"/>
  <c r="R689" i="2"/>
  <c r="P689" i="2"/>
  <c r="BK689" i="2"/>
  <c r="J689" i="2"/>
  <c r="BE689" i="2"/>
  <c r="BI684" i="2"/>
  <c r="BH684" i="2"/>
  <c r="BG684" i="2"/>
  <c r="BF684" i="2"/>
  <c r="T684" i="2"/>
  <c r="R684" i="2"/>
  <c r="P684" i="2"/>
  <c r="BK684" i="2"/>
  <c r="J684" i="2"/>
  <c r="BE684" i="2"/>
  <c r="BI680" i="2"/>
  <c r="BH680" i="2"/>
  <c r="BG680" i="2"/>
  <c r="BF680" i="2"/>
  <c r="T680" i="2"/>
  <c r="R680" i="2"/>
  <c r="P680" i="2"/>
  <c r="BK680" i="2"/>
  <c r="J680" i="2"/>
  <c r="BE680" i="2"/>
  <c r="BI678" i="2"/>
  <c r="BH678" i="2"/>
  <c r="BG678" i="2"/>
  <c r="BF678" i="2"/>
  <c r="T678" i="2"/>
  <c r="R678" i="2"/>
  <c r="P678" i="2"/>
  <c r="BK678" i="2"/>
  <c r="J678" i="2"/>
  <c r="BE678" i="2"/>
  <c r="BI676" i="2"/>
  <c r="BH676" i="2"/>
  <c r="BG676" i="2"/>
  <c r="BF676" i="2"/>
  <c r="T676" i="2"/>
  <c r="R676" i="2"/>
  <c r="P676" i="2"/>
  <c r="BK676" i="2"/>
  <c r="J676" i="2"/>
  <c r="BE676" i="2"/>
  <c r="BI672" i="2"/>
  <c r="BH672" i="2"/>
  <c r="BG672" i="2"/>
  <c r="BF672" i="2"/>
  <c r="T672" i="2"/>
  <c r="R672" i="2"/>
  <c r="P672" i="2"/>
  <c r="BK672" i="2"/>
  <c r="J672" i="2"/>
  <c r="BE672" i="2"/>
  <c r="BI668" i="2"/>
  <c r="BH668" i="2"/>
  <c r="BG668" i="2"/>
  <c r="BF668" i="2"/>
  <c r="T668" i="2"/>
  <c r="R668" i="2"/>
  <c r="P668" i="2"/>
  <c r="BK668" i="2"/>
  <c r="J668" i="2"/>
  <c r="BE668" i="2"/>
  <c r="BI666" i="2"/>
  <c r="BH666" i="2"/>
  <c r="BG666" i="2"/>
  <c r="BF666" i="2"/>
  <c r="T666" i="2"/>
  <c r="R666" i="2"/>
  <c r="P666" i="2"/>
  <c r="BK666" i="2"/>
  <c r="J666" i="2"/>
  <c r="BE666" i="2"/>
  <c r="BI664" i="2"/>
  <c r="BH664" i="2"/>
  <c r="BG664" i="2"/>
  <c r="BF664" i="2"/>
  <c r="T664" i="2"/>
  <c r="R664" i="2"/>
  <c r="P664" i="2"/>
  <c r="BK664" i="2"/>
  <c r="J664" i="2"/>
  <c r="BE664" i="2"/>
  <c r="BI662" i="2"/>
  <c r="BH662" i="2"/>
  <c r="BG662" i="2"/>
  <c r="BF662" i="2"/>
  <c r="T662" i="2"/>
  <c r="R662" i="2"/>
  <c r="P662" i="2"/>
  <c r="BK662" i="2"/>
  <c r="J662" i="2"/>
  <c r="BE662" i="2"/>
  <c r="BI660" i="2"/>
  <c r="BH660" i="2"/>
  <c r="BG660" i="2"/>
  <c r="BF660" i="2"/>
  <c r="T660" i="2"/>
  <c r="R660" i="2"/>
  <c r="P660" i="2"/>
  <c r="BK660" i="2"/>
  <c r="J660" i="2"/>
  <c r="BE660" i="2"/>
  <c r="BI658" i="2"/>
  <c r="BH658" i="2"/>
  <c r="BG658" i="2"/>
  <c r="BF658" i="2"/>
  <c r="T658" i="2"/>
  <c r="R658" i="2"/>
  <c r="P658" i="2"/>
  <c r="BK658" i="2"/>
  <c r="J658" i="2"/>
  <c r="BE658" i="2"/>
  <c r="BI656" i="2"/>
  <c r="BH656" i="2"/>
  <c r="BG656" i="2"/>
  <c r="BF656" i="2"/>
  <c r="T656" i="2"/>
  <c r="R656" i="2"/>
  <c r="P656" i="2"/>
  <c r="BK656" i="2"/>
  <c r="J656" i="2"/>
  <c r="BE656" i="2"/>
  <c r="BI654" i="2"/>
  <c r="BH654" i="2"/>
  <c r="BG654" i="2"/>
  <c r="BF654" i="2"/>
  <c r="T654" i="2"/>
  <c r="R654" i="2"/>
  <c r="P654" i="2"/>
  <c r="BK654" i="2"/>
  <c r="J654" i="2"/>
  <c r="BE654" i="2"/>
  <c r="BI650" i="2"/>
  <c r="BH650" i="2"/>
  <c r="BG650" i="2"/>
  <c r="BF650" i="2"/>
  <c r="T650" i="2"/>
  <c r="R650" i="2"/>
  <c r="P650" i="2"/>
  <c r="BK650" i="2"/>
  <c r="J650" i="2"/>
  <c r="BE650" i="2"/>
  <c r="BI646" i="2"/>
  <c r="BH646" i="2"/>
  <c r="BG646" i="2"/>
  <c r="BF646" i="2"/>
  <c r="T646" i="2"/>
  <c r="R646" i="2"/>
  <c r="R637" i="2" s="1"/>
  <c r="P646" i="2"/>
  <c r="BK646" i="2"/>
  <c r="J646" i="2"/>
  <c r="BE646" i="2"/>
  <c r="BI642" i="2"/>
  <c r="BH642" i="2"/>
  <c r="BG642" i="2"/>
  <c r="BF642" i="2"/>
  <c r="T642" i="2"/>
  <c r="R642" i="2"/>
  <c r="P642" i="2"/>
  <c r="BK642" i="2"/>
  <c r="BK637" i="2" s="1"/>
  <c r="J637" i="2" s="1"/>
  <c r="J62" i="2" s="1"/>
  <c r="J642" i="2"/>
  <c r="BE642" i="2"/>
  <c r="BI638" i="2"/>
  <c r="BH638" i="2"/>
  <c r="BG638" i="2"/>
  <c r="BF638" i="2"/>
  <c r="T638" i="2"/>
  <c r="T637" i="2"/>
  <c r="R638" i="2"/>
  <c r="P638" i="2"/>
  <c r="P637" i="2"/>
  <c r="BK638" i="2"/>
  <c r="J638" i="2"/>
  <c r="BE638" i="2" s="1"/>
  <c r="BI633" i="2"/>
  <c r="BH633" i="2"/>
  <c r="BG633" i="2"/>
  <c r="BF633" i="2"/>
  <c r="T633" i="2"/>
  <c r="R633" i="2"/>
  <c r="P633" i="2"/>
  <c r="BK633" i="2"/>
  <c r="J633" i="2"/>
  <c r="BE633" i="2"/>
  <c r="BI628" i="2"/>
  <c r="BH628" i="2"/>
  <c r="BG628" i="2"/>
  <c r="BF628" i="2"/>
  <c r="T628" i="2"/>
  <c r="R628" i="2"/>
  <c r="P628" i="2"/>
  <c r="BK628" i="2"/>
  <c r="J628" i="2"/>
  <c r="BE628" i="2"/>
  <c r="BI607" i="2"/>
  <c r="BH607" i="2"/>
  <c r="BG607" i="2"/>
  <c r="BF607" i="2"/>
  <c r="T607" i="2"/>
  <c r="R607" i="2"/>
  <c r="P607" i="2"/>
  <c r="BK607" i="2"/>
  <c r="J607" i="2"/>
  <c r="BE607" i="2"/>
  <c r="BI603" i="2"/>
  <c r="BH603" i="2"/>
  <c r="BG603" i="2"/>
  <c r="BF603" i="2"/>
  <c r="T603" i="2"/>
  <c r="R603" i="2"/>
  <c r="P603" i="2"/>
  <c r="BK603" i="2"/>
  <c r="J603" i="2"/>
  <c r="BE603" i="2"/>
  <c r="BI599" i="2"/>
  <c r="BH599" i="2"/>
  <c r="BG599" i="2"/>
  <c r="BF599" i="2"/>
  <c r="T599" i="2"/>
  <c r="R599" i="2"/>
  <c r="P599" i="2"/>
  <c r="BK599" i="2"/>
  <c r="J599" i="2"/>
  <c r="BE599" i="2"/>
  <c r="BI595" i="2"/>
  <c r="BH595" i="2"/>
  <c r="BG595" i="2"/>
  <c r="BF595" i="2"/>
  <c r="T595" i="2"/>
  <c r="R595" i="2"/>
  <c r="P595" i="2"/>
  <c r="BK595" i="2"/>
  <c r="J595" i="2"/>
  <c r="BE595" i="2"/>
  <c r="BI591" i="2"/>
  <c r="BH591" i="2"/>
  <c r="BG591" i="2"/>
  <c r="BF591" i="2"/>
  <c r="T591" i="2"/>
  <c r="R591" i="2"/>
  <c r="P591" i="2"/>
  <c r="BK591" i="2"/>
  <c r="J591" i="2"/>
  <c r="BE591" i="2"/>
  <c r="BI587" i="2"/>
  <c r="BH587" i="2"/>
  <c r="BG587" i="2"/>
  <c r="BF587" i="2"/>
  <c r="T587" i="2"/>
  <c r="R587" i="2"/>
  <c r="P587" i="2"/>
  <c r="BK587" i="2"/>
  <c r="J587" i="2"/>
  <c r="BE587" i="2"/>
  <c r="BI585" i="2"/>
  <c r="BH585" i="2"/>
  <c r="BG585" i="2"/>
  <c r="BF585" i="2"/>
  <c r="T585" i="2"/>
  <c r="R585" i="2"/>
  <c r="P585" i="2"/>
  <c r="BK585" i="2"/>
  <c r="J585" i="2"/>
  <c r="BE585" i="2"/>
  <c r="BI581" i="2"/>
  <c r="BH581" i="2"/>
  <c r="BG581" i="2"/>
  <c r="BF581" i="2"/>
  <c r="T581" i="2"/>
  <c r="R581" i="2"/>
  <c r="P581" i="2"/>
  <c r="BK581" i="2"/>
  <c r="J581" i="2"/>
  <c r="BE581" i="2"/>
  <c r="BI579" i="2"/>
  <c r="BH579" i="2"/>
  <c r="BG579" i="2"/>
  <c r="BF579" i="2"/>
  <c r="T579" i="2"/>
  <c r="R579" i="2"/>
  <c r="P579" i="2"/>
  <c r="BK579" i="2"/>
  <c r="J579" i="2"/>
  <c r="BE579" i="2"/>
  <c r="BI577" i="2"/>
  <c r="BH577" i="2"/>
  <c r="BG577" i="2"/>
  <c r="BF577" i="2"/>
  <c r="T577" i="2"/>
  <c r="R577" i="2"/>
  <c r="P577" i="2"/>
  <c r="BK577" i="2"/>
  <c r="J577" i="2"/>
  <c r="BE577" i="2"/>
  <c r="BI573" i="2"/>
  <c r="BH573" i="2"/>
  <c r="BG573" i="2"/>
  <c r="BF573" i="2"/>
  <c r="T573" i="2"/>
  <c r="R573" i="2"/>
  <c r="P573" i="2"/>
  <c r="BK573" i="2"/>
  <c r="J573" i="2"/>
  <c r="BE573" i="2"/>
  <c r="BI569" i="2"/>
  <c r="BH569" i="2"/>
  <c r="BG569" i="2"/>
  <c r="BF569" i="2"/>
  <c r="T569" i="2"/>
  <c r="R569" i="2"/>
  <c r="P569" i="2"/>
  <c r="BK569" i="2"/>
  <c r="J569" i="2"/>
  <c r="BE569" i="2"/>
  <c r="BI565" i="2"/>
  <c r="BH565" i="2"/>
  <c r="BG565" i="2"/>
  <c r="BF565" i="2"/>
  <c r="T565" i="2"/>
  <c r="R565" i="2"/>
  <c r="P565" i="2"/>
  <c r="BK565" i="2"/>
  <c r="J565" i="2"/>
  <c r="BE565" i="2"/>
  <c r="BI563" i="2"/>
  <c r="BH563" i="2"/>
  <c r="BG563" i="2"/>
  <c r="BF563" i="2"/>
  <c r="T563" i="2"/>
  <c r="R563" i="2"/>
  <c r="P563" i="2"/>
  <c r="BK563" i="2"/>
  <c r="J563" i="2"/>
  <c r="BE563" i="2"/>
  <c r="BI561" i="2"/>
  <c r="BH561" i="2"/>
  <c r="BG561" i="2"/>
  <c r="BF561" i="2"/>
  <c r="T561" i="2"/>
  <c r="R561" i="2"/>
  <c r="P561" i="2"/>
  <c r="BK561" i="2"/>
  <c r="J561" i="2"/>
  <c r="BE561" i="2"/>
  <c r="BI559" i="2"/>
  <c r="BH559" i="2"/>
  <c r="BG559" i="2"/>
  <c r="BF559" i="2"/>
  <c r="T559" i="2"/>
  <c r="R559" i="2"/>
  <c r="P559" i="2"/>
  <c r="BK559" i="2"/>
  <c r="J559" i="2"/>
  <c r="BE559" i="2"/>
  <c r="BI557" i="2"/>
  <c r="BH557" i="2"/>
  <c r="BG557" i="2"/>
  <c r="BF557" i="2"/>
  <c r="T557" i="2"/>
  <c r="R557" i="2"/>
  <c r="P557" i="2"/>
  <c r="BK557" i="2"/>
  <c r="J557" i="2"/>
  <c r="BE557" i="2"/>
  <c r="BI553" i="2"/>
  <c r="BH553" i="2"/>
  <c r="BG553" i="2"/>
  <c r="BF553" i="2"/>
  <c r="T553" i="2"/>
  <c r="R553" i="2"/>
  <c r="P553" i="2"/>
  <c r="BK553" i="2"/>
  <c r="J553" i="2"/>
  <c r="BE553" i="2"/>
  <c r="BI549" i="2"/>
  <c r="BH549" i="2"/>
  <c r="BG549" i="2"/>
  <c r="BF549" i="2"/>
  <c r="T549" i="2"/>
  <c r="R549" i="2"/>
  <c r="P549" i="2"/>
  <c r="BK549" i="2"/>
  <c r="J549" i="2"/>
  <c r="BE549" i="2"/>
  <c r="BI545" i="2"/>
  <c r="BH545" i="2"/>
  <c r="BG545" i="2"/>
  <c r="BF545" i="2"/>
  <c r="T545" i="2"/>
  <c r="R545" i="2"/>
  <c r="P545" i="2"/>
  <c r="BK545" i="2"/>
  <c r="J545" i="2"/>
  <c r="BE545" i="2"/>
  <c r="BI543" i="2"/>
  <c r="BH543" i="2"/>
  <c r="BG543" i="2"/>
  <c r="BF543" i="2"/>
  <c r="T543" i="2"/>
  <c r="R543" i="2"/>
  <c r="P543" i="2"/>
  <c r="BK543" i="2"/>
  <c r="J543" i="2"/>
  <c r="BE543" i="2"/>
  <c r="BI541" i="2"/>
  <c r="BH541" i="2"/>
  <c r="BG541" i="2"/>
  <c r="BF541" i="2"/>
  <c r="T541" i="2"/>
  <c r="R541" i="2"/>
  <c r="P541" i="2"/>
  <c r="BK541" i="2"/>
  <c r="J541" i="2"/>
  <c r="BE541" i="2"/>
  <c r="BI539" i="2"/>
  <c r="BH539" i="2"/>
  <c r="BG539" i="2"/>
  <c r="BF539" i="2"/>
  <c r="T539" i="2"/>
  <c r="R539" i="2"/>
  <c r="P539" i="2"/>
  <c r="BK539" i="2"/>
  <c r="J539" i="2"/>
  <c r="BE539" i="2"/>
  <c r="BI537" i="2"/>
  <c r="BH537" i="2"/>
  <c r="BG537" i="2"/>
  <c r="BF537" i="2"/>
  <c r="T537" i="2"/>
  <c r="R537" i="2"/>
  <c r="P537" i="2"/>
  <c r="BK537" i="2"/>
  <c r="J537" i="2"/>
  <c r="BE537" i="2"/>
  <c r="BI535" i="2"/>
  <c r="BH535" i="2"/>
  <c r="BG535" i="2"/>
  <c r="BF535" i="2"/>
  <c r="T535" i="2"/>
  <c r="R535" i="2"/>
  <c r="P535" i="2"/>
  <c r="BK535" i="2"/>
  <c r="J535" i="2"/>
  <c r="BE535" i="2"/>
  <c r="BI533" i="2"/>
  <c r="BH533" i="2"/>
  <c r="BG533" i="2"/>
  <c r="BF533" i="2"/>
  <c r="T533" i="2"/>
  <c r="R533" i="2"/>
  <c r="P533" i="2"/>
  <c r="BK533" i="2"/>
  <c r="J533" i="2"/>
  <c r="BE533" i="2"/>
  <c r="BI531" i="2"/>
  <c r="BH531" i="2"/>
  <c r="BG531" i="2"/>
  <c r="BF531" i="2"/>
  <c r="T531" i="2"/>
  <c r="R531" i="2"/>
  <c r="P531" i="2"/>
  <c r="BK531" i="2"/>
  <c r="J531" i="2"/>
  <c r="BE531" i="2"/>
  <c r="BI529" i="2"/>
  <c r="BH529" i="2"/>
  <c r="BG529" i="2"/>
  <c r="BF529" i="2"/>
  <c r="T529" i="2"/>
  <c r="R529" i="2"/>
  <c r="P529" i="2"/>
  <c r="BK529" i="2"/>
  <c r="J529" i="2"/>
  <c r="BE529" i="2"/>
  <c r="BI527" i="2"/>
  <c r="BH527" i="2"/>
  <c r="BG527" i="2"/>
  <c r="BF527" i="2"/>
  <c r="T527" i="2"/>
  <c r="R527" i="2"/>
  <c r="P527" i="2"/>
  <c r="BK527" i="2"/>
  <c r="J527" i="2"/>
  <c r="BE527" i="2"/>
  <c r="BI525" i="2"/>
  <c r="BH525" i="2"/>
  <c r="BG525" i="2"/>
  <c r="BF525" i="2"/>
  <c r="T525" i="2"/>
  <c r="R525" i="2"/>
  <c r="P525" i="2"/>
  <c r="BK525" i="2"/>
  <c r="J525" i="2"/>
  <c r="BE525" i="2"/>
  <c r="BI523" i="2"/>
  <c r="BH523" i="2"/>
  <c r="BG523" i="2"/>
  <c r="BF523" i="2"/>
  <c r="T523" i="2"/>
  <c r="R523" i="2"/>
  <c r="P523" i="2"/>
  <c r="BK523" i="2"/>
  <c r="J523" i="2"/>
  <c r="BE523" i="2"/>
  <c r="BI521" i="2"/>
  <c r="BH521" i="2"/>
  <c r="BG521" i="2"/>
  <c r="BF521" i="2"/>
  <c r="T521" i="2"/>
  <c r="R521" i="2"/>
  <c r="P521" i="2"/>
  <c r="BK521" i="2"/>
  <c r="J521" i="2"/>
  <c r="BE521" i="2"/>
  <c r="BI519" i="2"/>
  <c r="BH519" i="2"/>
  <c r="BG519" i="2"/>
  <c r="BF519" i="2"/>
  <c r="T519" i="2"/>
  <c r="R519" i="2"/>
  <c r="P519" i="2"/>
  <c r="BK519" i="2"/>
  <c r="J519" i="2"/>
  <c r="BE519" i="2"/>
  <c r="BI515" i="2"/>
  <c r="BH515" i="2"/>
  <c r="BG515" i="2"/>
  <c r="BF515" i="2"/>
  <c r="T515" i="2"/>
  <c r="R515" i="2"/>
  <c r="P515" i="2"/>
  <c r="BK515" i="2"/>
  <c r="J515" i="2"/>
  <c r="BE515" i="2"/>
  <c r="BI511" i="2"/>
  <c r="BH511" i="2"/>
  <c r="BG511" i="2"/>
  <c r="BF511" i="2"/>
  <c r="T511" i="2"/>
  <c r="R511" i="2"/>
  <c r="P511" i="2"/>
  <c r="BK511" i="2"/>
  <c r="J511" i="2"/>
  <c r="BE511" i="2"/>
  <c r="BI507" i="2"/>
  <c r="BH507" i="2"/>
  <c r="BG507" i="2"/>
  <c r="BF507" i="2"/>
  <c r="T507" i="2"/>
  <c r="R507" i="2"/>
  <c r="P507" i="2"/>
  <c r="BK507" i="2"/>
  <c r="J507" i="2"/>
  <c r="BE507" i="2"/>
  <c r="BI503" i="2"/>
  <c r="BH503" i="2"/>
  <c r="BG503" i="2"/>
  <c r="BF503" i="2"/>
  <c r="T503" i="2"/>
  <c r="R503" i="2"/>
  <c r="P503" i="2"/>
  <c r="BK503" i="2"/>
  <c r="J503" i="2"/>
  <c r="BE503" i="2"/>
  <c r="BI499" i="2"/>
  <c r="BH499" i="2"/>
  <c r="BG499" i="2"/>
  <c r="BF499" i="2"/>
  <c r="T499" i="2"/>
  <c r="R499" i="2"/>
  <c r="P499" i="2"/>
  <c r="BK499" i="2"/>
  <c r="J499" i="2"/>
  <c r="BE499" i="2"/>
  <c r="BI495" i="2"/>
  <c r="BH495" i="2"/>
  <c r="BG495" i="2"/>
  <c r="BF495" i="2"/>
  <c r="T495" i="2"/>
  <c r="R495" i="2"/>
  <c r="P495" i="2"/>
  <c r="BK495" i="2"/>
  <c r="J495" i="2"/>
  <c r="BE495" i="2"/>
  <c r="BI493" i="2"/>
  <c r="BH493" i="2"/>
  <c r="BG493" i="2"/>
  <c r="BF493" i="2"/>
  <c r="T493" i="2"/>
  <c r="R493" i="2"/>
  <c r="P493" i="2"/>
  <c r="BK493" i="2"/>
  <c r="J493" i="2"/>
  <c r="BE493" i="2"/>
  <c r="BI489" i="2"/>
  <c r="BH489" i="2"/>
  <c r="BG489" i="2"/>
  <c r="BF489" i="2"/>
  <c r="T489" i="2"/>
  <c r="R489" i="2"/>
  <c r="P489" i="2"/>
  <c r="BK489" i="2"/>
  <c r="J489" i="2"/>
  <c r="BE489" i="2"/>
  <c r="BI485" i="2"/>
  <c r="BH485" i="2"/>
  <c r="BG485" i="2"/>
  <c r="BF485" i="2"/>
  <c r="T485" i="2"/>
  <c r="R485" i="2"/>
  <c r="P485" i="2"/>
  <c r="BK485" i="2"/>
  <c r="J485" i="2"/>
  <c r="BE485" i="2"/>
  <c r="BI481" i="2"/>
  <c r="BH481" i="2"/>
  <c r="BG481" i="2"/>
  <c r="BF481" i="2"/>
  <c r="T481" i="2"/>
  <c r="R481" i="2"/>
  <c r="P481" i="2"/>
  <c r="BK481" i="2"/>
  <c r="J481" i="2"/>
  <c r="BE481" i="2"/>
  <c r="BI479" i="2"/>
  <c r="BH479" i="2"/>
  <c r="BG479" i="2"/>
  <c r="BF479" i="2"/>
  <c r="T479" i="2"/>
  <c r="R479" i="2"/>
  <c r="P479" i="2"/>
  <c r="BK479" i="2"/>
  <c r="J479" i="2"/>
  <c r="BE479" i="2"/>
  <c r="BI475" i="2"/>
  <c r="BH475" i="2"/>
  <c r="BG475" i="2"/>
  <c r="BF475" i="2"/>
  <c r="T475" i="2"/>
  <c r="R475" i="2"/>
  <c r="P475" i="2"/>
  <c r="BK475" i="2"/>
  <c r="J475" i="2"/>
  <c r="BE475" i="2"/>
  <c r="BI473" i="2"/>
  <c r="BH473" i="2"/>
  <c r="BG473" i="2"/>
  <c r="BF473" i="2"/>
  <c r="T473" i="2"/>
  <c r="R473" i="2"/>
  <c r="P473" i="2"/>
  <c r="BK473" i="2"/>
  <c r="J473" i="2"/>
  <c r="BE473" i="2"/>
  <c r="BI468" i="2"/>
  <c r="BH468" i="2"/>
  <c r="BG468" i="2"/>
  <c r="BF468" i="2"/>
  <c r="T468" i="2"/>
  <c r="R468" i="2"/>
  <c r="P468" i="2"/>
  <c r="BK468" i="2"/>
  <c r="J468" i="2"/>
  <c r="BE468" i="2"/>
  <c r="BI466" i="2"/>
  <c r="BH466" i="2"/>
  <c r="BG466" i="2"/>
  <c r="BF466" i="2"/>
  <c r="T466" i="2"/>
  <c r="R466" i="2"/>
  <c r="P466" i="2"/>
  <c r="BK466" i="2"/>
  <c r="J466" i="2"/>
  <c r="BE466" i="2"/>
  <c r="BI456" i="2"/>
  <c r="BH456" i="2"/>
  <c r="BG456" i="2"/>
  <c r="BF456" i="2"/>
  <c r="T456" i="2"/>
  <c r="R456" i="2"/>
  <c r="P456" i="2"/>
  <c r="BK456" i="2"/>
  <c r="J456" i="2"/>
  <c r="BE456" i="2"/>
  <c r="BI445" i="2"/>
  <c r="BH445" i="2"/>
  <c r="BG445" i="2"/>
  <c r="BF445" i="2"/>
  <c r="T445" i="2"/>
  <c r="R445" i="2"/>
  <c r="P445" i="2"/>
  <c r="BK445" i="2"/>
  <c r="J445" i="2"/>
  <c r="BE445" i="2"/>
  <c r="BI441" i="2"/>
  <c r="BH441" i="2"/>
  <c r="BG441" i="2"/>
  <c r="BF441" i="2"/>
  <c r="T441" i="2"/>
  <c r="R441" i="2"/>
  <c r="P441" i="2"/>
  <c r="BK441" i="2"/>
  <c r="J441" i="2"/>
  <c r="BE441" i="2"/>
  <c r="BI423" i="2"/>
  <c r="BH423" i="2"/>
  <c r="BG423" i="2"/>
  <c r="BF423" i="2"/>
  <c r="T423" i="2"/>
  <c r="R423" i="2"/>
  <c r="P423" i="2"/>
  <c r="BK423" i="2"/>
  <c r="J423" i="2"/>
  <c r="BE423" i="2"/>
  <c r="BI419" i="2"/>
  <c r="BH419" i="2"/>
  <c r="BG419" i="2"/>
  <c r="BF419" i="2"/>
  <c r="T419" i="2"/>
  <c r="R419" i="2"/>
  <c r="P419" i="2"/>
  <c r="BK419" i="2"/>
  <c r="J419" i="2"/>
  <c r="BE419" i="2"/>
  <c r="BI415" i="2"/>
  <c r="BH415" i="2"/>
  <c r="BG415" i="2"/>
  <c r="BF415" i="2"/>
  <c r="T415" i="2"/>
  <c r="R415" i="2"/>
  <c r="P415" i="2"/>
  <c r="BK415" i="2"/>
  <c r="J415" i="2"/>
  <c r="BE415" i="2"/>
  <c r="BI409" i="2"/>
  <c r="BH409" i="2"/>
  <c r="BG409" i="2"/>
  <c r="BF409" i="2"/>
  <c r="T409" i="2"/>
  <c r="R409" i="2"/>
  <c r="P409" i="2"/>
  <c r="BK409" i="2"/>
  <c r="J409" i="2"/>
  <c r="BE409" i="2"/>
  <c r="BI404" i="2"/>
  <c r="BH404" i="2"/>
  <c r="BG404" i="2"/>
  <c r="BF404" i="2"/>
  <c r="T404" i="2"/>
  <c r="R404" i="2"/>
  <c r="P404" i="2"/>
  <c r="BK404" i="2"/>
  <c r="J404" i="2"/>
  <c r="BE404" i="2"/>
  <c r="BI400" i="2"/>
  <c r="BH400" i="2"/>
  <c r="BG400" i="2"/>
  <c r="BF400" i="2"/>
  <c r="T400" i="2"/>
  <c r="R400" i="2"/>
  <c r="P400" i="2"/>
  <c r="BK400" i="2"/>
  <c r="J400" i="2"/>
  <c r="BE400" i="2"/>
  <c r="BI396" i="2"/>
  <c r="BH396" i="2"/>
  <c r="BG396" i="2"/>
  <c r="BF396" i="2"/>
  <c r="T396" i="2"/>
  <c r="R396" i="2"/>
  <c r="P396" i="2"/>
  <c r="BK396" i="2"/>
  <c r="J396" i="2"/>
  <c r="BE396" i="2"/>
  <c r="BI379" i="2"/>
  <c r="BH379" i="2"/>
  <c r="BG379" i="2"/>
  <c r="BF379" i="2"/>
  <c r="T379" i="2"/>
  <c r="R379" i="2"/>
  <c r="P379" i="2"/>
  <c r="BK379" i="2"/>
  <c r="J379" i="2"/>
  <c r="BE379" i="2"/>
  <c r="BI377" i="2"/>
  <c r="BH377" i="2"/>
  <c r="BG377" i="2"/>
  <c r="BF377" i="2"/>
  <c r="T377" i="2"/>
  <c r="R377" i="2"/>
  <c r="P377" i="2"/>
  <c r="BK377" i="2"/>
  <c r="J377" i="2"/>
  <c r="BE377" i="2"/>
  <c r="BI375" i="2"/>
  <c r="BH375" i="2"/>
  <c r="BG375" i="2"/>
  <c r="BF375" i="2"/>
  <c r="T375" i="2"/>
  <c r="R375" i="2"/>
  <c r="P375" i="2"/>
  <c r="BK375" i="2"/>
  <c r="J375" i="2"/>
  <c r="BE375" i="2"/>
  <c r="BI371" i="2"/>
  <c r="BH371" i="2"/>
  <c r="BG371" i="2"/>
  <c r="BF371" i="2"/>
  <c r="T371" i="2"/>
  <c r="R371" i="2"/>
  <c r="P371" i="2"/>
  <c r="BK371" i="2"/>
  <c r="J371" i="2"/>
  <c r="BE371" i="2"/>
  <c r="BI367" i="2"/>
  <c r="BH367" i="2"/>
  <c r="BG367" i="2"/>
  <c r="BF367" i="2"/>
  <c r="T367" i="2"/>
  <c r="R367" i="2"/>
  <c r="P367" i="2"/>
  <c r="BK367" i="2"/>
  <c r="J367" i="2"/>
  <c r="BE367" i="2"/>
  <c r="BI336" i="2"/>
  <c r="BH336" i="2"/>
  <c r="BG336" i="2"/>
  <c r="BF336" i="2"/>
  <c r="T336" i="2"/>
  <c r="R336" i="2"/>
  <c r="P336" i="2"/>
  <c r="BK336" i="2"/>
  <c r="J336" i="2"/>
  <c r="BE336" i="2"/>
  <c r="BI332" i="2"/>
  <c r="BH332" i="2"/>
  <c r="BG332" i="2"/>
  <c r="BF332" i="2"/>
  <c r="T332" i="2"/>
  <c r="R332" i="2"/>
  <c r="P332" i="2"/>
  <c r="BK332" i="2"/>
  <c r="J332" i="2"/>
  <c r="BE332" i="2"/>
  <c r="BI324" i="2"/>
  <c r="BH324" i="2"/>
  <c r="BG324" i="2"/>
  <c r="BF324" i="2"/>
  <c r="T324" i="2"/>
  <c r="R324" i="2"/>
  <c r="P324" i="2"/>
  <c r="BK324" i="2"/>
  <c r="J324" i="2"/>
  <c r="BE324" i="2"/>
  <c r="BI317" i="2"/>
  <c r="BH317" i="2"/>
  <c r="BG317" i="2"/>
  <c r="BF317" i="2"/>
  <c r="T317" i="2"/>
  <c r="R317" i="2"/>
  <c r="P317" i="2"/>
  <c r="BK317" i="2"/>
  <c r="J317" i="2"/>
  <c r="BE317" i="2"/>
  <c r="BI313" i="2"/>
  <c r="BH313" i="2"/>
  <c r="BG313" i="2"/>
  <c r="BF313" i="2"/>
  <c r="T313" i="2"/>
  <c r="R313" i="2"/>
  <c r="P313" i="2"/>
  <c r="BK313" i="2"/>
  <c r="J313" i="2"/>
  <c r="BE313" i="2"/>
  <c r="BI309" i="2"/>
  <c r="BH309" i="2"/>
  <c r="BG309" i="2"/>
  <c r="BF309" i="2"/>
  <c r="T309" i="2"/>
  <c r="R309" i="2"/>
  <c r="P309" i="2"/>
  <c r="BK309" i="2"/>
  <c r="J309" i="2"/>
  <c r="BE309" i="2"/>
  <c r="BI303" i="2"/>
  <c r="BH303" i="2"/>
  <c r="BG303" i="2"/>
  <c r="BF303" i="2"/>
  <c r="T303" i="2"/>
  <c r="R303" i="2"/>
  <c r="P303" i="2"/>
  <c r="BK303" i="2"/>
  <c r="J303" i="2"/>
  <c r="BE303" i="2"/>
  <c r="BI299" i="2"/>
  <c r="BH299" i="2"/>
  <c r="BG299" i="2"/>
  <c r="BF299" i="2"/>
  <c r="T299" i="2"/>
  <c r="R299" i="2"/>
  <c r="P299" i="2"/>
  <c r="BK299" i="2"/>
  <c r="J299" i="2"/>
  <c r="BE299" i="2"/>
  <c r="BI294" i="2"/>
  <c r="BH294" i="2"/>
  <c r="BG294" i="2"/>
  <c r="BF294" i="2"/>
  <c r="T294" i="2"/>
  <c r="R294" i="2"/>
  <c r="P294" i="2"/>
  <c r="BK294" i="2"/>
  <c r="J294" i="2"/>
  <c r="BE294" i="2"/>
  <c r="BI277" i="2"/>
  <c r="BH277" i="2"/>
  <c r="BG277" i="2"/>
  <c r="BF277" i="2"/>
  <c r="T277" i="2"/>
  <c r="R277" i="2"/>
  <c r="P277" i="2"/>
  <c r="BK277" i="2"/>
  <c r="J277" i="2"/>
  <c r="BE277" i="2"/>
  <c r="BI269" i="2"/>
  <c r="BH269" i="2"/>
  <c r="BG269" i="2"/>
  <c r="BF269" i="2"/>
  <c r="T269" i="2"/>
  <c r="R269" i="2"/>
  <c r="P269" i="2"/>
  <c r="BK269" i="2"/>
  <c r="J269" i="2"/>
  <c r="BE269" i="2"/>
  <c r="BI262" i="2"/>
  <c r="BH262" i="2"/>
  <c r="BG262" i="2"/>
  <c r="BF262" i="2"/>
  <c r="T262" i="2"/>
  <c r="R262" i="2"/>
  <c r="P262" i="2"/>
  <c r="BK262" i="2"/>
  <c r="J262" i="2"/>
  <c r="BE262" i="2"/>
  <c r="BI246" i="2"/>
  <c r="BH246" i="2"/>
  <c r="BG246" i="2"/>
  <c r="BF246" i="2"/>
  <c r="T246" i="2"/>
  <c r="R246" i="2"/>
  <c r="P246" i="2"/>
  <c r="BK246" i="2"/>
  <c r="J246" i="2"/>
  <c r="BE246" i="2"/>
  <c r="BI242" i="2"/>
  <c r="BH242" i="2"/>
  <c r="BG242" i="2"/>
  <c r="BF242" i="2"/>
  <c r="T242" i="2"/>
  <c r="R242" i="2"/>
  <c r="P242" i="2"/>
  <c r="BK242" i="2"/>
  <c r="J242" i="2"/>
  <c r="BE242" i="2"/>
  <c r="BI238" i="2"/>
  <c r="BH238" i="2"/>
  <c r="BG238" i="2"/>
  <c r="BF238" i="2"/>
  <c r="T238" i="2"/>
  <c r="R238" i="2"/>
  <c r="P238" i="2"/>
  <c r="BK238" i="2"/>
  <c r="J238" i="2"/>
  <c r="BE238" i="2"/>
  <c r="BI233" i="2"/>
  <c r="BH233" i="2"/>
  <c r="BG233" i="2"/>
  <c r="BF233" i="2"/>
  <c r="T233" i="2"/>
  <c r="R233" i="2"/>
  <c r="P233" i="2"/>
  <c r="BK233" i="2"/>
  <c r="J233" i="2"/>
  <c r="BE233" i="2"/>
  <c r="BI216" i="2"/>
  <c r="BH216" i="2"/>
  <c r="BG216" i="2"/>
  <c r="BF216" i="2"/>
  <c r="T216" i="2"/>
  <c r="R216" i="2"/>
  <c r="P216" i="2"/>
  <c r="BK216" i="2"/>
  <c r="J216" i="2"/>
  <c r="BE216" i="2"/>
  <c r="BI212" i="2"/>
  <c r="BH212" i="2"/>
  <c r="BG212" i="2"/>
  <c r="BF212" i="2"/>
  <c r="T212" i="2"/>
  <c r="R212" i="2"/>
  <c r="P212" i="2"/>
  <c r="BK212" i="2"/>
  <c r="J212" i="2"/>
  <c r="BE212" i="2"/>
  <c r="BI207" i="2"/>
  <c r="BH207" i="2"/>
  <c r="BG207" i="2"/>
  <c r="BF207" i="2"/>
  <c r="T207" i="2"/>
  <c r="R207" i="2"/>
  <c r="P207" i="2"/>
  <c r="BK207" i="2"/>
  <c r="J207" i="2"/>
  <c r="BE207" i="2"/>
  <c r="BI205" i="2"/>
  <c r="BH205" i="2"/>
  <c r="BG205" i="2"/>
  <c r="BF205" i="2"/>
  <c r="T205" i="2"/>
  <c r="R205" i="2"/>
  <c r="P205" i="2"/>
  <c r="BK205" i="2"/>
  <c r="J205" i="2"/>
  <c r="BE205" i="2"/>
  <c r="BI200" i="2"/>
  <c r="BH200" i="2"/>
  <c r="BG200" i="2"/>
  <c r="BF200" i="2"/>
  <c r="T200" i="2"/>
  <c r="R200" i="2"/>
  <c r="P200" i="2"/>
  <c r="BK200" i="2"/>
  <c r="J200" i="2"/>
  <c r="BE200" i="2"/>
  <c r="BI195" i="2"/>
  <c r="BH195" i="2"/>
  <c r="BG195" i="2"/>
  <c r="BF195" i="2"/>
  <c r="T195" i="2"/>
  <c r="R195" i="2"/>
  <c r="P195" i="2"/>
  <c r="BK195" i="2"/>
  <c r="J195" i="2"/>
  <c r="BE195" i="2"/>
  <c r="BI191" i="2"/>
  <c r="BH191" i="2"/>
  <c r="BG191" i="2"/>
  <c r="BF191" i="2"/>
  <c r="T191" i="2"/>
  <c r="R191" i="2"/>
  <c r="P191" i="2"/>
  <c r="BK191" i="2"/>
  <c r="J191" i="2"/>
  <c r="BE191" i="2"/>
  <c r="BI187" i="2"/>
  <c r="BH187" i="2"/>
  <c r="BG187" i="2"/>
  <c r="BF187" i="2"/>
  <c r="T187" i="2"/>
  <c r="R187" i="2"/>
  <c r="P187" i="2"/>
  <c r="BK187" i="2"/>
  <c r="J187" i="2"/>
  <c r="BE187" i="2"/>
  <c r="BI183" i="2"/>
  <c r="BH183" i="2"/>
  <c r="BG183" i="2"/>
  <c r="BF183" i="2"/>
  <c r="T183" i="2"/>
  <c r="R183" i="2"/>
  <c r="P183" i="2"/>
  <c r="BK183" i="2"/>
  <c r="J183" i="2"/>
  <c r="BE183" i="2"/>
  <c r="BI179" i="2"/>
  <c r="BH179" i="2"/>
  <c r="BG179" i="2"/>
  <c r="BF179" i="2"/>
  <c r="T179" i="2"/>
  <c r="R179" i="2"/>
  <c r="P179" i="2"/>
  <c r="BK179" i="2"/>
  <c r="J179" i="2"/>
  <c r="BE179" i="2"/>
  <c r="BI175" i="2"/>
  <c r="BH175" i="2"/>
  <c r="BG175" i="2"/>
  <c r="BF175" i="2"/>
  <c r="T175" i="2"/>
  <c r="R175" i="2"/>
  <c r="P175" i="2"/>
  <c r="BK175" i="2"/>
  <c r="J175" i="2"/>
  <c r="BE175" i="2"/>
  <c r="BI168" i="2"/>
  <c r="BH168" i="2"/>
  <c r="BG168" i="2"/>
  <c r="BF168" i="2"/>
  <c r="T168" i="2"/>
  <c r="R168" i="2"/>
  <c r="P168" i="2"/>
  <c r="BK168" i="2"/>
  <c r="J168" i="2"/>
  <c r="BE168" i="2"/>
  <c r="BI159" i="2"/>
  <c r="BH159" i="2"/>
  <c r="BG159" i="2"/>
  <c r="BF159" i="2"/>
  <c r="T159" i="2"/>
  <c r="R159" i="2"/>
  <c r="P159" i="2"/>
  <c r="BK159" i="2"/>
  <c r="J159" i="2"/>
  <c r="BE159" i="2"/>
  <c r="BI154" i="2"/>
  <c r="BH154" i="2"/>
  <c r="BG154" i="2"/>
  <c r="BF154" i="2"/>
  <c r="T154" i="2"/>
  <c r="R154" i="2"/>
  <c r="P154" i="2"/>
  <c r="BK154" i="2"/>
  <c r="J154" i="2"/>
  <c r="BE154" i="2"/>
  <c r="BI146" i="2"/>
  <c r="BH146" i="2"/>
  <c r="BG146" i="2"/>
  <c r="BF146" i="2"/>
  <c r="T146" i="2"/>
  <c r="R146" i="2"/>
  <c r="P146" i="2"/>
  <c r="BK146" i="2"/>
  <c r="J146" i="2"/>
  <c r="BE146" i="2"/>
  <c r="BI144" i="2"/>
  <c r="BH144" i="2"/>
  <c r="BG144" i="2"/>
  <c r="BF144" i="2"/>
  <c r="T144" i="2"/>
  <c r="R144" i="2"/>
  <c r="P144" i="2"/>
  <c r="BK144" i="2"/>
  <c r="J144" i="2"/>
  <c r="BE144" i="2"/>
  <c r="BI140" i="2"/>
  <c r="BH140" i="2"/>
  <c r="BG140" i="2"/>
  <c r="BF140" i="2"/>
  <c r="T140" i="2"/>
  <c r="R140" i="2"/>
  <c r="P140" i="2"/>
  <c r="BK140" i="2"/>
  <c r="J140" i="2"/>
  <c r="BE140" i="2"/>
  <c r="BI136" i="2"/>
  <c r="BH136" i="2"/>
  <c r="BG136" i="2"/>
  <c r="BF136" i="2"/>
  <c r="T136" i="2"/>
  <c r="R136" i="2"/>
  <c r="P136" i="2"/>
  <c r="BK136" i="2"/>
  <c r="J136" i="2"/>
  <c r="BE136" i="2"/>
  <c r="BI124" i="2"/>
  <c r="BH124" i="2"/>
  <c r="BG124" i="2"/>
  <c r="BF124" i="2"/>
  <c r="T124" i="2"/>
  <c r="R124" i="2"/>
  <c r="P124" i="2"/>
  <c r="BK124" i="2"/>
  <c r="J124" i="2"/>
  <c r="BE124" i="2"/>
  <c r="BI109" i="2"/>
  <c r="BH109" i="2"/>
  <c r="BG109" i="2"/>
  <c r="BF109" i="2"/>
  <c r="T109" i="2"/>
  <c r="R109" i="2"/>
  <c r="P109" i="2"/>
  <c r="BK109" i="2"/>
  <c r="J109" i="2"/>
  <c r="BE109" i="2"/>
  <c r="BI105" i="2"/>
  <c r="BH105" i="2"/>
  <c r="BG105" i="2"/>
  <c r="BF105" i="2"/>
  <c r="T105" i="2"/>
  <c r="R105" i="2"/>
  <c r="P105" i="2"/>
  <c r="BK105" i="2"/>
  <c r="J105" i="2"/>
  <c r="BE105" i="2"/>
  <c r="BI101" i="2"/>
  <c r="BH101" i="2"/>
  <c r="BG101" i="2"/>
  <c r="BF101" i="2"/>
  <c r="T101" i="2"/>
  <c r="R101" i="2"/>
  <c r="P101" i="2"/>
  <c r="BK101" i="2"/>
  <c r="J101" i="2"/>
  <c r="BE101" i="2"/>
  <c r="BI99" i="2"/>
  <c r="BH99" i="2"/>
  <c r="BG99" i="2"/>
  <c r="BF99" i="2"/>
  <c r="T99" i="2"/>
  <c r="R99" i="2"/>
  <c r="P99" i="2"/>
  <c r="BK99" i="2"/>
  <c r="J99" i="2"/>
  <c r="BE99" i="2"/>
  <c r="BI95" i="2"/>
  <c r="BH95" i="2"/>
  <c r="BG95" i="2"/>
  <c r="BF95" i="2"/>
  <c r="T95" i="2"/>
  <c r="R95" i="2"/>
  <c r="P95" i="2"/>
  <c r="BK95" i="2"/>
  <c r="J95" i="2"/>
  <c r="BE95" i="2"/>
  <c r="BI85" i="2"/>
  <c r="F37" i="2"/>
  <c r="BD55" i="1" s="1"/>
  <c r="BD54" i="1" s="1"/>
  <c r="BH85" i="2"/>
  <c r="F36" i="2" s="1"/>
  <c r="BC55" i="1" s="1"/>
  <c r="BC54" i="1" s="1"/>
  <c r="AY54" i="1" s="1"/>
  <c r="BG85" i="2"/>
  <c r="F35" i="2"/>
  <c r="BB55" i="1" s="1"/>
  <c r="BF85" i="2"/>
  <c r="F34" i="2" s="1"/>
  <c r="BA55" i="1" s="1"/>
  <c r="T85" i="2"/>
  <c r="T84" i="2"/>
  <c r="T83" i="2" s="1"/>
  <c r="T82" i="2" s="1"/>
  <c r="R85" i="2"/>
  <c r="R84" i="2"/>
  <c r="R83" i="2" s="1"/>
  <c r="R82" i="2" s="1"/>
  <c r="P85" i="2"/>
  <c r="P84" i="2"/>
  <c r="P83" i="2" s="1"/>
  <c r="P82" i="2" s="1"/>
  <c r="AU55" i="1" s="1"/>
  <c r="AU54" i="1" s="1"/>
  <c r="BK85" i="2"/>
  <c r="BK84" i="2" s="1"/>
  <c r="J85" i="2"/>
  <c r="BE85" i="2" s="1"/>
  <c r="F33" i="2" s="1"/>
  <c r="AZ55" i="1" s="1"/>
  <c r="F76" i="2"/>
  <c r="E74" i="2"/>
  <c r="F52" i="2"/>
  <c r="E50" i="2"/>
  <c r="J24" i="2"/>
  <c r="E24" i="2"/>
  <c r="J23" i="2"/>
  <c r="J21" i="2"/>
  <c r="E21" i="2"/>
  <c r="J54" i="2" s="1"/>
  <c r="J78" i="2"/>
  <c r="J20" i="2"/>
  <c r="J18" i="2"/>
  <c r="E18" i="2"/>
  <c r="F79" i="2" s="1"/>
  <c r="F55" i="2"/>
  <c r="J17" i="2"/>
  <c r="J15" i="2"/>
  <c r="E15" i="2"/>
  <c r="F78" i="2"/>
  <c r="F54" i="2"/>
  <c r="J14" i="2"/>
  <c r="J12" i="2"/>
  <c r="J76" i="2"/>
  <c r="J52" i="2"/>
  <c r="E7" i="2"/>
  <c r="E72" i="2" s="1"/>
  <c r="E48" i="2"/>
  <c r="W33" i="1"/>
  <c r="AS54" i="1"/>
  <c r="AT59" i="1"/>
  <c r="L50" i="1"/>
  <c r="AM50" i="1"/>
  <c r="AM49" i="1"/>
  <c r="L49" i="1"/>
  <c r="AM47" i="1"/>
  <c r="L47" i="1"/>
  <c r="L45" i="1"/>
  <c r="L44" i="1"/>
  <c r="J79" i="2" l="1"/>
  <c r="J55" i="2"/>
  <c r="W32" i="1"/>
  <c r="J33" i="2"/>
  <c r="AV55" i="1" s="1"/>
  <c r="J84" i="2"/>
  <c r="J61" i="2" s="1"/>
  <c r="BK83" i="2"/>
  <c r="BB54" i="1"/>
  <c r="R82" i="3"/>
  <c r="J84" i="4"/>
  <c r="J61" i="4" s="1"/>
  <c r="BK83" i="4"/>
  <c r="J59" i="6"/>
  <c r="J30" i="6"/>
  <c r="F33" i="3"/>
  <c r="AZ56" i="1" s="1"/>
  <c r="AZ54" i="1" s="1"/>
  <c r="F33" i="4"/>
  <c r="AZ57" i="1" s="1"/>
  <c r="J33" i="4"/>
  <c r="AV57" i="1" s="1"/>
  <c r="AT57" i="1" s="1"/>
  <c r="J34" i="2"/>
  <c r="AW55" i="1" s="1"/>
  <c r="J76" i="3"/>
  <c r="F78" i="3"/>
  <c r="J33" i="3"/>
  <c r="AV56" i="1" s="1"/>
  <c r="AT56" i="1" s="1"/>
  <c r="J79" i="4"/>
  <c r="F34" i="4"/>
  <c r="BA57" i="1" s="1"/>
  <c r="BA54" i="1" s="1"/>
  <c r="J33" i="5"/>
  <c r="AV58" i="1" s="1"/>
  <c r="AT58" i="1" s="1"/>
  <c r="F33" i="6"/>
  <c r="AZ59" i="1" s="1"/>
  <c r="F34" i="6"/>
  <c r="BA59" i="1" s="1"/>
  <c r="J54" i="3"/>
  <c r="BK83" i="3"/>
  <c r="E48" i="4"/>
  <c r="J54" i="5"/>
  <c r="BK82" i="5"/>
  <c r="J55" i="6"/>
  <c r="AW54" i="1" l="1"/>
  <c r="AK30" i="1" s="1"/>
  <c r="W30" i="1"/>
  <c r="AV54" i="1"/>
  <c r="W29" i="1"/>
  <c r="BK82" i="3"/>
  <c r="J82" i="3" s="1"/>
  <c r="J83" i="3"/>
  <c r="J60" i="3" s="1"/>
  <c r="AG59" i="1"/>
  <c r="AN59" i="1" s="1"/>
  <c r="J39" i="6"/>
  <c r="AT55" i="1"/>
  <c r="BK81" i="5"/>
  <c r="J81" i="5" s="1"/>
  <c r="J82" i="5"/>
  <c r="J60" i="5" s="1"/>
  <c r="AX54" i="1"/>
  <c r="W31" i="1"/>
  <c r="J83" i="4"/>
  <c r="J60" i="4" s="1"/>
  <c r="BK82" i="4"/>
  <c r="J82" i="4" s="1"/>
  <c r="BK82" i="2"/>
  <c r="J82" i="2" s="1"/>
  <c r="J83" i="2"/>
  <c r="J60" i="2" s="1"/>
  <c r="J59" i="4" l="1"/>
  <c r="J30" i="4"/>
  <c r="AT54" i="1"/>
  <c r="AK29" i="1"/>
  <c r="J59" i="3"/>
  <c r="J30" i="3"/>
  <c r="J59" i="2"/>
  <c r="J30" i="2"/>
  <c r="J59" i="5"/>
  <c r="J30" i="5"/>
  <c r="AG58" i="1" l="1"/>
  <c r="AN58" i="1" s="1"/>
  <c r="J39" i="5"/>
  <c r="AG56" i="1"/>
  <c r="AN56" i="1" s="1"/>
  <c r="J39" i="3"/>
  <c r="J39" i="4"/>
  <c r="AG57" i="1"/>
  <c r="AN57" i="1" s="1"/>
  <c r="AG55" i="1"/>
  <c r="J39" i="2"/>
  <c r="AN55" i="1" l="1"/>
  <c r="AG54" i="1"/>
  <c r="AK26" i="1" l="1"/>
  <c r="AK35" i="1" s="1"/>
  <c r="AN54" i="1"/>
</calcChain>
</file>

<file path=xl/sharedStrings.xml><?xml version="1.0" encoding="utf-8"?>
<sst xmlns="http://schemas.openxmlformats.org/spreadsheetml/2006/main" count="9212" uniqueCount="1233">
  <si>
    <t>Export Komplet</t>
  </si>
  <si>
    <t>VZ</t>
  </si>
  <si>
    <t>2.0</t>
  </si>
  <si>
    <t>ZAMOK</t>
  </si>
  <si>
    <t>False</t>
  </si>
  <si>
    <t>{3ad542c2-8569-4efe-b377-ae513a75ec82}</t>
  </si>
  <si>
    <t>0,01</t>
  </si>
  <si>
    <t>21</t>
  </si>
  <si>
    <t>15</t>
  </si>
  <si>
    <t>REKAPITULACE ZAKÁZKY</t>
  </si>
  <si>
    <t>v ---  níže se nacházejí doplnkové a pomocné údaje k sestavám  --- v</t>
  </si>
  <si>
    <t>Návod na vyplnění</t>
  </si>
  <si>
    <t>0,001</t>
  </si>
  <si>
    <t>Kód:</t>
  </si>
  <si>
    <t>64019133</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</si>
  <si>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</si>
  <si>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</si>
  <si>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kolejí a výhybek v žst. Česká Skalice</t>
  </si>
  <si>
    <t>KSO:</t>
  </si>
  <si>
    <t/>
  </si>
  <si>
    <t>CC-CZ:</t>
  </si>
  <si>
    <t>Místo:</t>
  </si>
  <si>
    <t>žst. Česká Skalice</t>
  </si>
  <si>
    <t>Datum:</t>
  </si>
  <si>
    <t>28. 8. 2019</t>
  </si>
  <si>
    <t>Zadavatel:</t>
  </si>
  <si>
    <t>IČ:</t>
  </si>
  <si>
    <t xml:space="preserve"> </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</si>
  <si>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</si>
  <si>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</si>
  <si>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</si>
  <si>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</si>
  <si>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</si>
  <si>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</si>
  <si>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</si>
  <si>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</si>
  <si>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</si>
  <si>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</si>
  <si>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</si>
  <si>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</si>
  <si>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</si>
  <si>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</si>
  <si>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</si>
  <si>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</si>
  <si>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</si>
  <si>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</si>
  <si>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</si>
  <si>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</si>
  <si>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</si>
  <si>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</si>
  <si>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</si>
  <si>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</si>
  <si>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</si>
  <si>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</si>
  <si>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</si>
  <si>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</si>
  <si>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</si>
  <si>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</si>
  <si>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</si>
  <si>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</si>
  <si>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</si>
  <si>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</si>
  <si>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</si>
  <si>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</si>
  <si>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</si>
  <si>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</si>
  <si>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</si>
  <si>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</si>
  <si>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</si>
  <si>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</si>
  <si>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</si>
  <si>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</si>
  <si>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</si>
  <si>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</si>
  <si>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</si>
  <si>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SO 01</t>
  </si>
  <si>
    <t>Železniční svršek</t>
  </si>
  <si>
    <t>STA</t>
  </si>
  <si>
    <t>1</t>
  </si>
  <si>
    <t>{75b2bdc2-ff91-4a86-81a7-ae687999f933}</t>
  </si>
  <si>
    <t>2</t>
  </si>
  <si>
    <t>01.1</t>
  </si>
  <si>
    <t>Železniční přejezd P5442</t>
  </si>
  <si>
    <t>{7754dc4a-4420-4f05-89fa-86ccffd63ca5}</t>
  </si>
  <si>
    <t>01.2</t>
  </si>
  <si>
    <t>Následná úprava GPK</t>
  </si>
  <si>
    <t>{15f289e6-b705-439d-9321-cf9092f2b581}</t>
  </si>
  <si>
    <t>01.3</t>
  </si>
  <si>
    <t>Materiál objednatele</t>
  </si>
  <si>
    <t>{f2a70b68-bd89-46df-8e61-6e73a4227899}</t>
  </si>
  <si>
    <t>VON</t>
  </si>
  <si>
    <t>Vedlejší a ostatní náklady</t>
  </si>
  <si>
    <t>{8eb46eb2-06db-45e2-896d-f760f0f10397}</t>
  </si>
  <si>
    <t>KRYCÍ LIST SOUPISU PRACÍ</t>
  </si>
  <si>
    <t>Objekt:</t>
  </si>
  <si>
    <t>SO 01 - Železniční svršek</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</si>
  <si>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</si>
  <si>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</si>
  <si>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</si>
  <si>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</si>
  <si>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</si>
  <si>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</si>
  <si>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</si>
  <si>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</si>
  <si>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</si>
  <si>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</si>
  <si>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</si>
  <si>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</si>
  <si>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</si>
  <si>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</si>
  <si>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</si>
  <si>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</si>
  <si>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</si>
  <si>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</si>
  <si>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</si>
  <si>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</si>
  <si>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</si>
  <si>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</si>
  <si>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</si>
  <si>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</si>
  <si>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</si>
  <si>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</si>
  <si>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5905020010</t>
  </si>
  <si>
    <t>Oprava stezky strojně s odstraněním drnu a nánosu do 10 cm</t>
  </si>
  <si>
    <t>m2</t>
  </si>
  <si>
    <t>ÚOŽI 2019 01</t>
  </si>
  <si>
    <t>4</t>
  </si>
  <si>
    <t>PP</t>
  </si>
  <si>
    <t>VV</t>
  </si>
  <si>
    <t>110"od námezníku v.č.3 po zač. syp. nástupiště</t>
  </si>
  <si>
    <t>150"od námezníku v.č.2 po zač. syp. nástupiště</t>
  </si>
  <si>
    <t>110"od námezníku v.č.9 po zač. syp. nástupiště</t>
  </si>
  <si>
    <t>180"od námezníku v.č.11 po zač. syp. nástupiště</t>
  </si>
  <si>
    <t>120"vně od ZV 11 po ZV 8</t>
  </si>
  <si>
    <t>100"vně od ZV2 po námezník v.č.3</t>
  </si>
  <si>
    <t>50"vně od ZV2 po konec výměny KL</t>
  </si>
  <si>
    <t>Součet</t>
  </si>
  <si>
    <t>5905020020</t>
  </si>
  <si>
    <t>Oprava stezky strojně s odstraněním drnu a nánosu přes 10 cm do 20 cm</t>
  </si>
  <si>
    <t>(11851-11500)*1*2"oboustraně v TK na Jaroměř</t>
  </si>
  <si>
    <t>3</t>
  </si>
  <si>
    <t>5905023020</t>
  </si>
  <si>
    <t>Úprava povrchu stezky rozprostřením štěrkodrtě přes 3 do 5 cm</t>
  </si>
  <si>
    <t>6</t>
  </si>
  <si>
    <t>5905025110</t>
  </si>
  <si>
    <t>Doplnění stezky štěrkodrtí souvislé</t>
  </si>
  <si>
    <t>m3</t>
  </si>
  <si>
    <t>8</t>
  </si>
  <si>
    <t>820*0,05</t>
  </si>
  <si>
    <t>M</t>
  </si>
  <si>
    <t>5955101030</t>
  </si>
  <si>
    <t>Kamenivo drcené drť frakce 8/16</t>
  </si>
  <si>
    <t>t</t>
  </si>
  <si>
    <t>10</t>
  </si>
  <si>
    <t>41*2"zřízení stezek</t>
  </si>
  <si>
    <t>5905050020</t>
  </si>
  <si>
    <t>Souvislá výměna KL se snesením KR koleje pražce dřevěné rozdělení "d"</t>
  </si>
  <si>
    <t>km</t>
  </si>
  <si>
    <t>12</t>
  </si>
  <si>
    <t>přípoje v.č.2</t>
  </si>
  <si>
    <t>0,003"část přípoje před ZV č.2</t>
  </si>
  <si>
    <t>6/1000"spojka v.č. 2 a 3 dř.</t>
  </si>
  <si>
    <t>15/1000"do 2. SK dř.</t>
  </si>
  <si>
    <t>přípoje v.č.3</t>
  </si>
  <si>
    <t>(11,1-5,6)/1000"do 1.SK dř.</t>
  </si>
  <si>
    <t>5,5/1000"do 3.SK dř.</t>
  </si>
  <si>
    <t>přípoje v.č. 11</t>
  </si>
  <si>
    <t>3,5*2/1000"společné za KV</t>
  </si>
  <si>
    <t>přípoje v.č. 9</t>
  </si>
  <si>
    <t>9/1000"spojka v.č. 9 a 8</t>
  </si>
  <si>
    <t>(12,5-6,5)/1000"do 1.SK dř.</t>
  </si>
  <si>
    <t>7</t>
  </si>
  <si>
    <t>5905050060</t>
  </si>
  <si>
    <t>Souvislá výměna KL se snesením KR koleje pražce betonové rozdělení "d"</t>
  </si>
  <si>
    <t>14</t>
  </si>
  <si>
    <t>v.č.2</t>
  </si>
  <si>
    <t>0,007"část přípoje před ZV č. 2</t>
  </si>
  <si>
    <t>v.č.3</t>
  </si>
  <si>
    <t xml:space="preserve">(5,6+17,8)/1000"do 1.SK </t>
  </si>
  <si>
    <t>v.č. 11</t>
  </si>
  <si>
    <t>10/1000"před ZV</t>
  </si>
  <si>
    <t>(45-3,5)/1000"spojka v.č. 9 a 11</t>
  </si>
  <si>
    <t>(6,5+19,5)/1000"do 1.SK dř.</t>
  </si>
  <si>
    <t>5905050210</t>
  </si>
  <si>
    <t>Souvislá výměna KL se snesením KR výhybky pražce dřevěné</t>
  </si>
  <si>
    <t>m</t>
  </si>
  <si>
    <t>16</t>
  </si>
  <si>
    <t>49,85*4"v.č. 2,3,9,11</t>
  </si>
  <si>
    <t>9</t>
  </si>
  <si>
    <t>5905070020</t>
  </si>
  <si>
    <t>Odsunutí koleje od osy přes 0,50 m</t>
  </si>
  <si>
    <t>18</t>
  </si>
  <si>
    <t>4*10"při SČ u návěstidel</t>
  </si>
  <si>
    <t>5905075020</t>
  </si>
  <si>
    <t>Zasunutí koleje do osy přes 0,50 m</t>
  </si>
  <si>
    <t>20</t>
  </si>
  <si>
    <t>11</t>
  </si>
  <si>
    <t>5964133005</t>
  </si>
  <si>
    <t>Geotextilie separační</t>
  </si>
  <si>
    <t>22</t>
  </si>
  <si>
    <t>495*3,5"v 1.SK</t>
  </si>
  <si>
    <t>10*3,5"před ZV2</t>
  </si>
  <si>
    <t>10*3,5"před ZV11</t>
  </si>
  <si>
    <t>150*4"výhybky</t>
  </si>
  <si>
    <t>45*3,5"spojka v.č. 9 a 11</t>
  </si>
  <si>
    <t>5905085050</t>
  </si>
  <si>
    <t>Souvislé čištění KL strojně koleje pražce betonové rozdělení "d"</t>
  </si>
  <si>
    <t>24</t>
  </si>
  <si>
    <t>"1. SK" (495-11,1-17,8-12,5-19,5)/1000</t>
  </si>
  <si>
    <t>"km" 11,844-11,500</t>
  </si>
  <si>
    <t>13</t>
  </si>
  <si>
    <t>5905105030</t>
  </si>
  <si>
    <t>Doplnění KL kamenivem souvisle strojně v koleji</t>
  </si>
  <si>
    <t>26</t>
  </si>
  <si>
    <t>0,778*1888*0,4"po SČ</t>
  </si>
  <si>
    <t>(11,500-11,350)*1000*3,4*0,05"propracování v TK na Jaroměř</t>
  </si>
  <si>
    <t>(12,635-12,535)*1000*3,4*0,05"propracování v TK na Starkoč !přejezd!</t>
  </si>
  <si>
    <t>(50-3,5)*3,4*0,05"spojka v.č. 10 a 11</t>
  </si>
  <si>
    <t>(85-15)*3,4*0,05"zbytek spojky v.č. 2 a 4</t>
  </si>
  <si>
    <t>0,050*1000*3,4*0,05"výběh za KV3 do 3.SK</t>
  </si>
  <si>
    <t>5955101000</t>
  </si>
  <si>
    <t>Kamenivo drcené štěrk frakce 31,5/63 třídy BI</t>
  </si>
  <si>
    <t>28</t>
  </si>
  <si>
    <t>4*70*2,035"výměna KL ve výh"</t>
  </si>
  <si>
    <t>58*1,62*2,035"výměna KL v přípojích na dř. pražcích</t>
  </si>
  <si>
    <t>108*1,888*2,035"výměna KL v přípojích na bet. pražcích</t>
  </si>
  <si>
    <t>(658,351+9,97)*2,035"doplnění v kolejích a výhybkách po SČ a při SVÚ</t>
  </si>
  <si>
    <t>5905105040</t>
  </si>
  <si>
    <t>Doplnění KL kamenivem souvisle strojně ve výhybce</t>
  </si>
  <si>
    <t>30</t>
  </si>
  <si>
    <t>49,85*0,2"v.č. 8</t>
  </si>
  <si>
    <t>5906020020</t>
  </si>
  <si>
    <t>Souvislá výměna pražců v KL otevřeném i zapuštěném pražce dřevěné příčné vystrojené</t>
  </si>
  <si>
    <t>kus</t>
  </si>
  <si>
    <t>32</t>
  </si>
  <si>
    <t>20"jednotlivě ve spojce v.č. 11 a 10</t>
  </si>
  <si>
    <t>17</t>
  </si>
  <si>
    <t>5906020120</t>
  </si>
  <si>
    <t>Souvislá výměna pražců v KL otevřeném i zapuštěném pražce betonové příčné vystrojené</t>
  </si>
  <si>
    <t>34</t>
  </si>
  <si>
    <t>20"ojediněle v 1.SK</t>
  </si>
  <si>
    <t>5906025030</t>
  </si>
  <si>
    <t>Výměna pražců po vyjmutí KR pražce dřevěné výhybkové délky do 3 m</t>
  </si>
  <si>
    <t>36</t>
  </si>
  <si>
    <t>23"jazyková část v.č.2 vč. 1ks před štengrákem</t>
  </si>
  <si>
    <t>19</t>
  </si>
  <si>
    <t>5906025040</t>
  </si>
  <si>
    <t>Výměna pražců po vyjmutí KR pražce dřevěné výhybkové délky přes 3 do 4 m</t>
  </si>
  <si>
    <t>38</t>
  </si>
  <si>
    <t>1"štengrák v.č.2</t>
  </si>
  <si>
    <t>5958134075</t>
  </si>
  <si>
    <t>Součásti upevňovací vrtule R1(145)</t>
  </si>
  <si>
    <t>40</t>
  </si>
  <si>
    <t>8+12+5*16"1 pražec před štengrákem v.č. 2+1ks se tříděrovou podkl.+společné</t>
  </si>
  <si>
    <t>460*3"pro v.č. 3,9,11 vč. společných</t>
  </si>
  <si>
    <t>5958134080</t>
  </si>
  <si>
    <t>Součásti upevňovací vrtule R2 (160)</t>
  </si>
  <si>
    <t>42</t>
  </si>
  <si>
    <t>168"pro vým. část výh. č. 2</t>
  </si>
  <si>
    <t>330*3"komplet pro v.č. 3,9 a 11</t>
  </si>
  <si>
    <t>5958134040</t>
  </si>
  <si>
    <t>Součásti upevňovací kroužek pružný dvojitý Fe 6</t>
  </si>
  <si>
    <t>44</t>
  </si>
  <si>
    <t>23</t>
  </si>
  <si>
    <t>5958173000</t>
  </si>
  <si>
    <t>Polyetylenové pásy v kotoučích</t>
  </si>
  <si>
    <t>46</t>
  </si>
  <si>
    <t>16,8*0,2"pro vým. část v.č. 2</t>
  </si>
  <si>
    <t>31*0,2*3"komplet pro v.č. 3,9 a 11</t>
  </si>
  <si>
    <t>5906080015</t>
  </si>
  <si>
    <t>Vystrojení pražce dřevěného s podkladnicovým upevněním čtyři vrtule</t>
  </si>
  <si>
    <t>úl.pl.</t>
  </si>
  <si>
    <t>48</t>
  </si>
  <si>
    <t>90*2</t>
  </si>
  <si>
    <t>25</t>
  </si>
  <si>
    <t>5956101025</t>
  </si>
  <si>
    <t>Pražec dřevěný příčný vystrojený   dub 2600x260x150 mm</t>
  </si>
  <si>
    <t>50</t>
  </si>
  <si>
    <t>směr Jaroměř</t>
  </si>
  <si>
    <t>4*2"zakrácené pražce</t>
  </si>
  <si>
    <t>4"před ZV 2 (1ks před štengrákem zahrnut v kubatuře pražců)</t>
  </si>
  <si>
    <t>3"před ZV 3 (1ks před štengrákem zahrnut v kubatuře pražců)</t>
  </si>
  <si>
    <t xml:space="preserve">15/0,6"za KV 2 do 2. SK </t>
  </si>
  <si>
    <t xml:space="preserve">2"za KV 3 do 1.SK = na společných a zakrácených + 2ks vystrojené R na přech. S/R </t>
  </si>
  <si>
    <t>0"za KV 3 do 3.SK = na společných a zakrácených</t>
  </si>
  <si>
    <t>směr Starkoč</t>
  </si>
  <si>
    <t xml:space="preserve">2"za KV 9 do 1.SK = na společných a zakrácených + 2ks vystrojené R na přech. S/R </t>
  </si>
  <si>
    <t>10"za KV 9 do 3.SK = na společných a zakrácených + 10ks po stengrák v.č.8</t>
  </si>
  <si>
    <t>4"před ZV 9 (1ks před štengrákem zahrnut v kubatuře pražců)</t>
  </si>
  <si>
    <t>4"před ZV 11 (1ks před štengrákem zahrnut v kubatuře pražců)</t>
  </si>
  <si>
    <t>20"za KV 11 do 2.SK = na společných a zakrácených + 20ks ojediněle</t>
  </si>
  <si>
    <t>5956116005</t>
  </si>
  <si>
    <t>Pražce dřevěné výhybkové dub skupina 4 150x260</t>
  </si>
  <si>
    <t>52</t>
  </si>
  <si>
    <t>8,886*3"kompletní sada pro v.č.3,9 a 11 + společné za KV</t>
  </si>
  <si>
    <t>3,69"pro výměnovou část v.č.2 + společné za KV</t>
  </si>
  <si>
    <t>27</t>
  </si>
  <si>
    <t>5906105010</t>
  </si>
  <si>
    <t>Demontáž pražce dřevěný</t>
  </si>
  <si>
    <t>54</t>
  </si>
  <si>
    <t>5906120010</t>
  </si>
  <si>
    <t>Zkrácení dřevěného pražce odřezáním</t>
  </si>
  <si>
    <t>56</t>
  </si>
  <si>
    <t>4*4</t>
  </si>
  <si>
    <t>29</t>
  </si>
  <si>
    <t>5906130180</t>
  </si>
  <si>
    <t>Montáž kolejového roštu v ose koleje pražce dřevěné vystrojené tv. S49 rozdělení "d"</t>
  </si>
  <si>
    <t>58</t>
  </si>
  <si>
    <t>(11,1-(5,6))/1000"do 1.SK dř.</t>
  </si>
  <si>
    <t>3,5/1000"za KV do 2.SK (společné a zakrácené)</t>
  </si>
  <si>
    <t>3,5/1000"spojka v.č. 9 a 11 (společné a zakrácené)</t>
  </si>
  <si>
    <t>5906130360</t>
  </si>
  <si>
    <t>Montáž kolejového roštu v ose koleje pražce betonové vystrojené tv. R65 rozdělení "d"</t>
  </si>
  <si>
    <t>60</t>
  </si>
  <si>
    <t>v.č. 9</t>
  </si>
  <si>
    <t xml:space="preserve">(6,5+19,5)/1000"do 1.SK </t>
  </si>
  <si>
    <t>31</t>
  </si>
  <si>
    <t>5906130390</t>
  </si>
  <si>
    <t>Montáž kolejového roštu v ose koleje pražce betonové vystrojené tv. S49 rozdělení "d"</t>
  </si>
  <si>
    <t>62</t>
  </si>
  <si>
    <t>v.č.11</t>
  </si>
  <si>
    <t>5906135080</t>
  </si>
  <si>
    <t>Demontáž kolejového roštu koleje na úložišti pražce dřevěné tv. S49 rozdělení "d"</t>
  </si>
  <si>
    <t>64</t>
  </si>
  <si>
    <t>10/1000"před ZV dř.</t>
  </si>
  <si>
    <t>11,1/1000"do 1.SK dř.</t>
  </si>
  <si>
    <t>3,5/1000"za KV do 2.SK</t>
  </si>
  <si>
    <t>45/1000"spojka v.č. 9 a 11</t>
  </si>
  <si>
    <t>12,5/1000"do 1.SK dř.</t>
  </si>
  <si>
    <t>33</t>
  </si>
  <si>
    <t>5906135170</t>
  </si>
  <si>
    <t>Demontáž kolejového roštu koleje na úložišti pražce betonové tv. R65 rozdělení "d"</t>
  </si>
  <si>
    <t>66</t>
  </si>
  <si>
    <t>17,8/1000"za KV3 do 1.SK, SB6, R65</t>
  </si>
  <si>
    <t>19,5/1000"za KV 9 do 1.SK,SB6, R65</t>
  </si>
  <si>
    <t>5907010080</t>
  </si>
  <si>
    <t>Výměna LISŮ tv. S49 rozdělení "d"</t>
  </si>
  <si>
    <t>68</t>
  </si>
  <si>
    <t>3,56*2"spojka v.č. 9 a 11</t>
  </si>
  <si>
    <t>35</t>
  </si>
  <si>
    <t>5907015415</t>
  </si>
  <si>
    <t>Ojedinělá výměna kolejnic současně s výměnou kompletů a pryžové podložky tv. S49 rozdělení "d"</t>
  </si>
  <si>
    <t>70</t>
  </si>
  <si>
    <t>(26-15)*2"vým. kolejnic za KV 2 do 2.SK nad rámec výměny KR</t>
  </si>
  <si>
    <t>! jelikož se nepředpokládá dodání prodloužené srdcovky a výměna kolejnice u přídržnice, nebude dle zadání dostačují dodávka 25m kolejnic</t>
  </si>
  <si>
    <t>tzn.: předpokládá se dodávka 4ks kolejnic S49 dl.? a 2ks svarů navíc</t>
  </si>
  <si>
    <t>5907015420</t>
  </si>
  <si>
    <t>Ojedinělá výměna kolejnic současně s výměnou kompletů a pryžové podložky tv. S49 rozdělení "u"</t>
  </si>
  <si>
    <t>72</t>
  </si>
  <si>
    <t>12,5*4"středové kolejnice výhybky č. 2</t>
  </si>
  <si>
    <t>37</t>
  </si>
  <si>
    <t>5907025395</t>
  </si>
  <si>
    <t>Výměna kolejnicových pásů současně s výměnou kompletů a pryžové podložky tv. R65 rozdělení "d"</t>
  </si>
  <si>
    <t>74</t>
  </si>
  <si>
    <t>"1. SK" (495-11,1-17,8-12,5-19,5)*2</t>
  </si>
  <si>
    <t>5958158020</t>
  </si>
  <si>
    <t>Podložka pryžová pod patu kolejnice R65 183/151/6</t>
  </si>
  <si>
    <t>76</t>
  </si>
  <si>
    <t>((495-11,1-17,8-19,5-12,5)/0,6+0,5)*2</t>
  </si>
  <si>
    <t xml:space="preserve">((5,6+17,8)/0,6)*2"za KV 3 do 1.SK </t>
  </si>
  <si>
    <t xml:space="preserve">((6,5+19,5)/0,6+0,6667)*2"za KV 9 do 1.SK </t>
  </si>
  <si>
    <t>4*2"dř. pražce pod R částí přech. kolejnic</t>
  </si>
  <si>
    <t>39</t>
  </si>
  <si>
    <t>5958158005</t>
  </si>
  <si>
    <t>Podložka pryžová pod patu kolejnice S49  183/126/6</t>
  </si>
  <si>
    <t>78</t>
  </si>
  <si>
    <t>((344+50)*1,64+0,84)*2" v TK před v.č.2</t>
  </si>
  <si>
    <t>130*4"regenerace výhybek+společné</t>
  </si>
  <si>
    <t>((26-15)/0,6+0,6667)*2"vým. kolejnic za KV 2 do 2.SK nad rámec výměny KR</t>
  </si>
  <si>
    <t>90*2"pro dř. příčné pražce" -4*2"předpodklad v R části přech kolejnic</t>
  </si>
  <si>
    <t>11*2+(50/0,6+0,6667)*2"za KV3 do 3.SK</t>
  </si>
  <si>
    <t>5958158070</t>
  </si>
  <si>
    <t>Podložka polyetylenová pod podkladnici 380/160/2 (S4, R4)</t>
  </si>
  <si>
    <t>80</t>
  </si>
  <si>
    <t>41</t>
  </si>
  <si>
    <t>5958128010</t>
  </si>
  <si>
    <t>Komplety ŽS 4 (šroub RS 1, matice M 24, podložka Fe6, svěrka ŽS4)</t>
  </si>
  <si>
    <t>82</t>
  </si>
  <si>
    <t>((344+50)*1,64+0,84)*4" v TK před v.č.2</t>
  </si>
  <si>
    <t>((26-15)/0,6+0,6667)*4"vým. kolejnic za KV 2 do 2.SK nad rámec výměny KR</t>
  </si>
  <si>
    <t>250*4"v.č. 2,3,9 a 11 vč. společných za KV</t>
  </si>
  <si>
    <t>1.SK</t>
  </si>
  <si>
    <t>((495-11,1-17,8-19,5-12,5)/0,6+0,5)*4</t>
  </si>
  <si>
    <t>SB6</t>
  </si>
  <si>
    <t xml:space="preserve">((5,6+17,8)/0,6)*4"za KV 3 do 1.SK </t>
  </si>
  <si>
    <t xml:space="preserve">((6,5+19,5)/0,6+0,6667)*4"za KV 9 do 1.SK </t>
  </si>
  <si>
    <t>10*4"část přípoje před ZV 2</t>
  </si>
  <si>
    <t>((45-3,5)/0,6-0,1667-4)*4"spojka v.č. 9 a 11</t>
  </si>
  <si>
    <t>(10/0,6+0,3333-4)*4"před ZV 11</t>
  </si>
  <si>
    <t>dřevo</t>
  </si>
  <si>
    <t>4*2*4"zakrácené pražce</t>
  </si>
  <si>
    <t>4*4"před ZV 2 (1ks před štengrákem zahrnut v kubatuře pražců)</t>
  </si>
  <si>
    <t>3*4"před ZV 3 (1ks před štengrákem zahrnut v kubatuře pražců)</t>
  </si>
  <si>
    <t xml:space="preserve">(15/0,6)*4"za KV 2 do 2. SK </t>
  </si>
  <si>
    <t xml:space="preserve">0+2*4"za KV 3 do 1.SK = na společných a zakrácených + 2ks vystrojené R na přech. S/R </t>
  </si>
  <si>
    <t xml:space="preserve">2*4"za KV 9 do 1.SK = na společných a zakrácených + 2ks vystrojené R na přech. S/R </t>
  </si>
  <si>
    <t>10*4"za KV 9 do 3.SK = na společných a zakrácených + 10ks po stengrák v.č.8</t>
  </si>
  <si>
    <t>4*4"před ZV 9 (1ks před štengrákem zahrnut v kubatuře pražců)</t>
  </si>
  <si>
    <t>4*4"před ZV 11 (1ks před štengrákem zahrnut v kubatuře pražců)</t>
  </si>
  <si>
    <t>20*4"za KV 11 do 2.SK = na společných a zakrácených + 20ks</t>
  </si>
  <si>
    <t>odečet</t>
  </si>
  <si>
    <t>-(50/0,6+0,6667)*4*2"odečteny Skl.24 v přechodových oblastech 1.SK</t>
  </si>
  <si>
    <t>5958128005</t>
  </si>
  <si>
    <t>Komplety Skl 24 (šroub RS 0, matice M 22, podložka Uls 6)</t>
  </si>
  <si>
    <t>84</t>
  </si>
  <si>
    <t>(50/0,6+0,6667)*4*2"v přechodových oblastech 1.SK</t>
  </si>
  <si>
    <t>43</t>
  </si>
  <si>
    <t>5907050110</t>
  </si>
  <si>
    <t>Dělení kolejnic kyslíkem tv. UIC60 nebo R65</t>
  </si>
  <si>
    <t>86</t>
  </si>
  <si>
    <t>"1. SK" (495/20+0,25)*2+2</t>
  </si>
  <si>
    <t>5957113010</t>
  </si>
  <si>
    <t>Kolejnice přechodové tv. R65/49 pravá</t>
  </si>
  <si>
    <t>Sborník UOŽI 01 2019</t>
  </si>
  <si>
    <t>-233825772</t>
  </si>
  <si>
    <t>45</t>
  </si>
  <si>
    <t>5957113005</t>
  </si>
  <si>
    <t>Kolejnice přechodové tv. R65/49 levá</t>
  </si>
  <si>
    <t>-1414167450</t>
  </si>
  <si>
    <t>5907050020</t>
  </si>
  <si>
    <t>Dělení kolejnic řezáním nebo rozbroušením tv. S49</t>
  </si>
  <si>
    <t>88</t>
  </si>
  <si>
    <t>obnova BK v TK před v.č. 2</t>
  </si>
  <si>
    <t>vyjmutí výhybek a přípojů vč. regenerace</t>
  </si>
  <si>
    <t>28+4"v.č.2+přípoj do TK a 2.SK</t>
  </si>
  <si>
    <t>28+2+2"v.č.3+přípoj do 3 a 1.SK</t>
  </si>
  <si>
    <t>28+2"v.č.11+přípoj do 2.SK</t>
  </si>
  <si>
    <t>(45/20+0,75)*2"spojka v.č. 9 a 11 + vyřezání 2ks LISů?</t>
  </si>
  <si>
    <t>v.č.9</t>
  </si>
  <si>
    <t>28+2"v.č.9+přípoj do 1.SK</t>
  </si>
  <si>
    <t>v.č.8</t>
  </si>
  <si>
    <t>2"zaříznutí ZV8</t>
  </si>
  <si>
    <t>47</t>
  </si>
  <si>
    <t>5908050010</t>
  </si>
  <si>
    <t>Výměna upevnění podkladnicového komplety a pryžová podložka</t>
  </si>
  <si>
    <t>90</t>
  </si>
  <si>
    <t>5908070120</t>
  </si>
  <si>
    <t>Souvislé dotahování upevňovadel v koleji bez protáčení závitů vrtule rozdělení "d"</t>
  </si>
  <si>
    <t>92</t>
  </si>
  <si>
    <t>"1. SK" (495-11,1-12,5)/1000</t>
  </si>
  <si>
    <t>49</t>
  </si>
  <si>
    <t>5909032010</t>
  </si>
  <si>
    <t>Přesná úprava GPK koleje směrové a výškové uspořádání pražce dřevěné nebo ocelové</t>
  </si>
  <si>
    <t>94</t>
  </si>
  <si>
    <t>(50-3,5)/1000"spojka v.č. 10 a 11</t>
  </si>
  <si>
    <t>(85-15)/1000"zbytek spojky v.č. 2 a 4</t>
  </si>
  <si>
    <t>5909032020</t>
  </si>
  <si>
    <t>Přesná úprava GPK koleje směrové a výškové uspořádání pražce betonové</t>
  </si>
  <si>
    <t>96</t>
  </si>
  <si>
    <t>11,500-11,350"propracování v TK na Jaroměř</t>
  </si>
  <si>
    <t>12,635-12,535"propracování v TK na Starkoč !přejezd!</t>
  </si>
  <si>
    <t>0,050"výběh za KV3 do 3.SK</t>
  </si>
  <si>
    <t>51</t>
  </si>
  <si>
    <t>5909042010</t>
  </si>
  <si>
    <t>Přesná úprava GPK výhybky směrové a výškové uspořádání pražce dřevěné nebo ocelové</t>
  </si>
  <si>
    <t>98</t>
  </si>
  <si>
    <t>49,85"v.č. 8</t>
  </si>
  <si>
    <t>5910015010</t>
  </si>
  <si>
    <t>Odtavovací stykové svařování mobilní svářečkou kolejnic nových délky do 150 m tv. UIC60 (R65)</t>
  </si>
  <si>
    <t>svar</t>
  </si>
  <si>
    <t>100</t>
  </si>
  <si>
    <t>(495/25+0,2)*2+2"1.SK - předpoklad nových 25m pasů tv. R65</t>
  </si>
  <si>
    <t>53</t>
  </si>
  <si>
    <t>5910020030</t>
  </si>
  <si>
    <t>Svařování kolejnic termitem plný předehřev standardní spára svar sériový tv. S49</t>
  </si>
  <si>
    <t>102</t>
  </si>
  <si>
    <t>2"obnova BK v TK před v.č.2</t>
  </si>
  <si>
    <t>2"přípoj před ZV</t>
  </si>
  <si>
    <t>4"do 2.SK</t>
  </si>
  <si>
    <t>2"přípoj do 3.SK</t>
  </si>
  <si>
    <t>2+2"přípoj do TK a 2.SK</t>
  </si>
  <si>
    <t>(45/20+0,75)*2+2+4"spojka v.č. 11 a 9 !2x LIS!</t>
  </si>
  <si>
    <t>2"na ZV8</t>
  </si>
  <si>
    <t>5910035020</t>
  </si>
  <si>
    <t>Dosažení dovolené upínací teploty v BK prodloužením kolejnicového pásu v koleji tv. R65</t>
  </si>
  <si>
    <t>104</t>
  </si>
  <si>
    <t>4"1.SK</t>
  </si>
  <si>
    <t>55</t>
  </si>
  <si>
    <t>5910035030</t>
  </si>
  <si>
    <t>Dosažení dovolené upínací teploty v BK prodloužením kolejnicového pásu v koleji tv. S49</t>
  </si>
  <si>
    <t>106</t>
  </si>
  <si>
    <t>4"obnova BK v TK před v.č.2</t>
  </si>
  <si>
    <t>2"spojka v.č.2 a 3</t>
  </si>
  <si>
    <t>2"KV2 do 2.SK</t>
  </si>
  <si>
    <t>2"KV3 do 3.SK</t>
  </si>
  <si>
    <t>2"ZV11</t>
  </si>
  <si>
    <t>2"KV11 do 2.SK</t>
  </si>
  <si>
    <t>2"spojka v.č. 11 a 9</t>
  </si>
  <si>
    <t>2"spojka v.č. 8 a 9</t>
  </si>
  <si>
    <t>5910040020</t>
  </si>
  <si>
    <t>Umožnění volné dilatace kolejnice demontáž upevňovadel bez osazení kluzných podložek rozdělení pražců "d"</t>
  </si>
  <si>
    <t>108</t>
  </si>
  <si>
    <t>6*2"spojka v.č. 2 a 3</t>
  </si>
  <si>
    <t>(26+50)*2"za KV2 do 2.SK</t>
  </si>
  <si>
    <t>(3,5+50)*2"za KV3 do 3.SK</t>
  </si>
  <si>
    <t>(10+50)*2"před ZV11</t>
  </si>
  <si>
    <t>50*2"spojka v.č. 10 a 11</t>
  </si>
  <si>
    <t>45*2"spojka v.č. 9 a 11</t>
  </si>
  <si>
    <t>9*2"spojka v.č. 8 a 9</t>
  </si>
  <si>
    <t>57</t>
  </si>
  <si>
    <t>5910040120</t>
  </si>
  <si>
    <t>Umožnění volné dilatace kolejnice montáž upevňovadel bez odstranění kluzných podložek rozdělení pražců "d"</t>
  </si>
  <si>
    <t>110</t>
  </si>
  <si>
    <t>5910040320</t>
  </si>
  <si>
    <t>Umožnění volné dilatace kolejnice demontáž upevňovadel s osazením kluzných podložek rozdělení pražců "d"</t>
  </si>
  <si>
    <t>112</t>
  </si>
  <si>
    <t xml:space="preserve">(11851-11500+50)*2"od ZV2 do TK </t>
  </si>
  <si>
    <t>495*2"1.SK</t>
  </si>
  <si>
    <t>59</t>
  </si>
  <si>
    <t>5910040420</t>
  </si>
  <si>
    <t>Umožnění volné dilatace kolejnice montáž upevňovadel s odstraněním kluzných podložek rozdělení pražců "d"</t>
  </si>
  <si>
    <t>114</t>
  </si>
  <si>
    <t>5910050010</t>
  </si>
  <si>
    <t>Umožnění volné dilatace dílů výhybek demontáž upevňovadel výhybka I. generace</t>
  </si>
  <si>
    <t>116</t>
  </si>
  <si>
    <t>61</t>
  </si>
  <si>
    <t>5910050110</t>
  </si>
  <si>
    <t>Umožnění volné dilatace dílů výhybek montáž upevňovadel výhybka I. generace</t>
  </si>
  <si>
    <t>118</t>
  </si>
  <si>
    <t>5910090070</t>
  </si>
  <si>
    <t>Navaření srdcovky jednoduché montované z kolejnic úhel odbočení 5°-7,9° (1:7,5 až 1:9) hloubky přes 20 do 35 mm</t>
  </si>
  <si>
    <t>120</t>
  </si>
  <si>
    <t>1"v.č.9</t>
  </si>
  <si>
    <t>63</t>
  </si>
  <si>
    <t>5957134007</t>
  </si>
  <si>
    <t>Lepený izolovaný styk tv. S49 s tepelně zpracovanou hlavou délky 3,56 m</t>
  </si>
  <si>
    <t>122</t>
  </si>
  <si>
    <t>2"ve spojce v.č. 9 a 11</t>
  </si>
  <si>
    <t>5910130030</t>
  </si>
  <si>
    <t>Demontáž zádržné opěrky z jazyka i opornice</t>
  </si>
  <si>
    <t>pár</t>
  </si>
  <si>
    <t>124</t>
  </si>
  <si>
    <t>1"vým. jaz. a opornice v.č. 2</t>
  </si>
  <si>
    <t>65</t>
  </si>
  <si>
    <t>5910132030</t>
  </si>
  <si>
    <t>Zřízení zádržné opěrky na jazyku i opornici</t>
  </si>
  <si>
    <t>126</t>
  </si>
  <si>
    <t>5911013020</t>
  </si>
  <si>
    <t>Výměna jazyka a opornice výhybky jednoduché s jedním hákovým závěrem soustavy S49</t>
  </si>
  <si>
    <t>128</t>
  </si>
  <si>
    <t>12,025+13,607"v.č.2</t>
  </si>
  <si>
    <t>67</t>
  </si>
  <si>
    <t>5911113020</t>
  </si>
  <si>
    <t>Výměna srdcovky jednoduché montované z kolejnic soustavy S49</t>
  </si>
  <si>
    <t>130</t>
  </si>
  <si>
    <t>1,19"v.č.2 (pozn.: vým. srdcovky na v.č.3 je součástí pol. demontáže a montáže výh.)</t>
  </si>
  <si>
    <t>5911117130</t>
  </si>
  <si>
    <t>Výměna přídržnice srdcovky jednoduché typ Kn60 ohnuté soustavy S49</t>
  </si>
  <si>
    <t>132</t>
  </si>
  <si>
    <t>4,5"pravá přídržnice v.č.2 (pozn.: výměna přídržnice v.č. 3 je součástí položky montáže a demontáže výhybky</t>
  </si>
  <si>
    <t>69</t>
  </si>
  <si>
    <t>5911215030</t>
  </si>
  <si>
    <t>Výměna opěrky jazykové soustavy S49</t>
  </si>
  <si>
    <t>134</t>
  </si>
  <si>
    <t>4"výměna jaz. a opornice v.č. 2</t>
  </si>
  <si>
    <t>5911217030</t>
  </si>
  <si>
    <t>Výměna opěrky opornicové soustavy S49</t>
  </si>
  <si>
    <t>136</t>
  </si>
  <si>
    <t>6"výměna jaz. a opornice v.č. 2</t>
  </si>
  <si>
    <t>71</t>
  </si>
  <si>
    <t>5911231020</t>
  </si>
  <si>
    <t>Výměna VP svorníku soustavy S49</t>
  </si>
  <si>
    <t>138</t>
  </si>
  <si>
    <t>11*2"v.č.9 a 11</t>
  </si>
  <si>
    <t>5958110030</t>
  </si>
  <si>
    <t>Vysokopevnostní svorník M24 x 210 mm</t>
  </si>
  <si>
    <t>140</t>
  </si>
  <si>
    <t>73</t>
  </si>
  <si>
    <t>5958110035</t>
  </si>
  <si>
    <t>Vysokopevnostní svorník M24 x 220 mm</t>
  </si>
  <si>
    <t>142</t>
  </si>
  <si>
    <t>5958110060</t>
  </si>
  <si>
    <t>Vysokopevnostní svorník M24 x 270 mm</t>
  </si>
  <si>
    <t>144</t>
  </si>
  <si>
    <t>75</t>
  </si>
  <si>
    <t>5958110065</t>
  </si>
  <si>
    <t>Vysokopevnostní svorník M24 x 280 mm</t>
  </si>
  <si>
    <t>146</t>
  </si>
  <si>
    <t>5958110075</t>
  </si>
  <si>
    <t>Vysokopevnostní svorník M24 x 300 mm</t>
  </si>
  <si>
    <t>148</t>
  </si>
  <si>
    <t>77</t>
  </si>
  <si>
    <t>5958110095</t>
  </si>
  <si>
    <t>Vysokopevnostní svorník M24 x 340 mm</t>
  </si>
  <si>
    <t>150</t>
  </si>
  <si>
    <t>5958110115</t>
  </si>
  <si>
    <t>Vysokopevnostní svorník M24 x 380 mm</t>
  </si>
  <si>
    <t>152</t>
  </si>
  <si>
    <t>79</t>
  </si>
  <si>
    <t>5958110130</t>
  </si>
  <si>
    <t>Vysokopevnostní svorník M24 x 410 mm</t>
  </si>
  <si>
    <t>154</t>
  </si>
  <si>
    <t>5958110140</t>
  </si>
  <si>
    <t>Vysokopevnostní svorník M24 x 430 mm</t>
  </si>
  <si>
    <t>156</t>
  </si>
  <si>
    <t>81</t>
  </si>
  <si>
    <t>5958110070</t>
  </si>
  <si>
    <t>Vysokopevnostní svorník M24 x 290 mm</t>
  </si>
  <si>
    <t>158</t>
  </si>
  <si>
    <t>5958110080</t>
  </si>
  <si>
    <t>Vysokopevnostní svorník M24 x 310 mm</t>
  </si>
  <si>
    <t>160</t>
  </si>
  <si>
    <t>83</t>
  </si>
  <si>
    <t>5958113000</t>
  </si>
  <si>
    <t>Součást svorníku výkovek kulové podložky</t>
  </si>
  <si>
    <t>162</t>
  </si>
  <si>
    <t>5958113005</t>
  </si>
  <si>
    <t>Součást svorníku výkovek kuželové pánve</t>
  </si>
  <si>
    <t>164</t>
  </si>
  <si>
    <t>85</t>
  </si>
  <si>
    <t>5958134115</t>
  </si>
  <si>
    <t>Součásti upevňovací matice M24</t>
  </si>
  <si>
    <t>166</t>
  </si>
  <si>
    <t>11*4*2</t>
  </si>
  <si>
    <t>5911629040</t>
  </si>
  <si>
    <t>Montáž jednoduché výhybky na úložišti dřevěné pražce soustavy S49</t>
  </si>
  <si>
    <t>168</t>
  </si>
  <si>
    <t>49,85*3"v.č. 3,9 a 11</t>
  </si>
  <si>
    <t>87</t>
  </si>
  <si>
    <t>5911655040</t>
  </si>
  <si>
    <t>Demontáž jednoduché výhybky na úložišti dřevěné pražce soustavy S49</t>
  </si>
  <si>
    <t>170</t>
  </si>
  <si>
    <t>5912015030</t>
  </si>
  <si>
    <t>Výměna návěstidla včetně sloupku a patky předvěstníku</t>
  </si>
  <si>
    <t>172</t>
  </si>
  <si>
    <t>89</t>
  </si>
  <si>
    <t>5912015040</t>
  </si>
  <si>
    <t>Výměna návěstidla včetně sloupku a patky rychlostníku</t>
  </si>
  <si>
    <t>174</t>
  </si>
  <si>
    <t>5912015050</t>
  </si>
  <si>
    <t>Výměna návěstidla včetně sloupku a patky sklonovníku</t>
  </si>
  <si>
    <t>176</t>
  </si>
  <si>
    <t>91</t>
  </si>
  <si>
    <t>5912007010</t>
  </si>
  <si>
    <t>Výměna návěstidla námezníku</t>
  </si>
  <si>
    <t>178</t>
  </si>
  <si>
    <t>5912050020</t>
  </si>
  <si>
    <t>Staničení výměna hektometrovníku</t>
  </si>
  <si>
    <t>180</t>
  </si>
  <si>
    <t>3"D+M v TK na Jaroměř při SČ a úpravě banketů</t>
  </si>
  <si>
    <t>93</t>
  </si>
  <si>
    <t>5912060210</t>
  </si>
  <si>
    <t>Demontáž zajišťovací značky včetně sloupku a základu konzolové</t>
  </si>
  <si>
    <t>182</t>
  </si>
  <si>
    <t>4"odhad</t>
  </si>
  <si>
    <t>5912065210</t>
  </si>
  <si>
    <t>Montáž zajišťovací značky včetně sloupku a základu konzolové</t>
  </si>
  <si>
    <t>184</t>
  </si>
  <si>
    <t>10"odhad</t>
  </si>
  <si>
    <t>95</t>
  </si>
  <si>
    <t>5962119025</t>
  </si>
  <si>
    <t>Zajištění PPK betonový sloupek pro konzolovou značku</t>
  </si>
  <si>
    <t>186</t>
  </si>
  <si>
    <t>5962119020</t>
  </si>
  <si>
    <t>Zajištění PPK štítek konzolové a hřebové značky</t>
  </si>
  <si>
    <t>188</t>
  </si>
  <si>
    <t>97</t>
  </si>
  <si>
    <t>5913060020</t>
  </si>
  <si>
    <t>Demontáž dílů betonové přejezdové konstrukce vnitřního panelu</t>
  </si>
  <si>
    <t>190</t>
  </si>
  <si>
    <t>2"přechod za v.č. 3 do 3.SK pro umožnění úpravy UP. teploty</t>
  </si>
  <si>
    <t>5913065020</t>
  </si>
  <si>
    <t>Montáž dílů betonové přejezdové konstrukce v koleji vnitřního panelu</t>
  </si>
  <si>
    <t>192</t>
  </si>
  <si>
    <t>99</t>
  </si>
  <si>
    <t>5913200120</t>
  </si>
  <si>
    <t>Demontáž dřevěné konstrukce přechodu část vnitřní</t>
  </si>
  <si>
    <t>194</t>
  </si>
  <si>
    <t>3*4"zpětné zřízení zajistí SŽDC</t>
  </si>
  <si>
    <t>5914035450</t>
  </si>
  <si>
    <t>Zřízení otevřených odvodňovacích zařízení trativodní výusť monolitická betonová konstrukce</t>
  </si>
  <si>
    <t>196</t>
  </si>
  <si>
    <t>1"napojení na stávajicí odvodnění</t>
  </si>
  <si>
    <t>5914120015</t>
  </si>
  <si>
    <t>Demontáž nástupiště úrovňového sypaného v šíři 1 m</t>
  </si>
  <si>
    <t>212</t>
  </si>
  <si>
    <t>250+230</t>
  </si>
  <si>
    <t>109</t>
  </si>
  <si>
    <t>5914130010</t>
  </si>
  <si>
    <t>Montáž nástupiště úrovňového sypaného v šíři 1 m</t>
  </si>
  <si>
    <t>214</t>
  </si>
  <si>
    <t>480"pozn.: těleso z výzisku</t>
  </si>
  <si>
    <t>111</t>
  </si>
  <si>
    <t>5915010020</t>
  </si>
  <si>
    <t>Těžení zeminy nebo horniny železničního spodku II. třídy</t>
  </si>
  <si>
    <t>218</t>
  </si>
  <si>
    <t>"v km"(11800-11600)*1,2*0,5</t>
  </si>
  <si>
    <t>5999010010</t>
  </si>
  <si>
    <t>Vyjmutí a snesení konstrukcí nebo dílů hmotnosti do 10 t</t>
  </si>
  <si>
    <t>220</t>
  </si>
  <si>
    <t>výhybky</t>
  </si>
  <si>
    <t>16,525*4"v.č.2,3,9,11</t>
  </si>
  <si>
    <t>10*0,30923"před ZV dř.,S49</t>
  </si>
  <si>
    <t>6*0,30923"spojka v.č. 2 a 3 dř.,S49</t>
  </si>
  <si>
    <t>15*0,30923"do 2. SK dř.,S49</t>
  </si>
  <si>
    <t>11,1*0,342856"do 1.SK dř., !přechod S/R! - NUTNO DOPŘESNIT DL.!</t>
  </si>
  <si>
    <t>17,8*0,621370"do 1.SK, SB6, R65</t>
  </si>
  <si>
    <t>3,5*0,30923"do 3.SK dř., S49</t>
  </si>
  <si>
    <t>10*0,30923"před ZV</t>
  </si>
  <si>
    <t>3,5*0,30923"za KV do 2.SK na společných a zakrácených</t>
  </si>
  <si>
    <t>45*0,30923"spojka v.č. 9 a 11</t>
  </si>
  <si>
    <t>9*0,30923"spojka v.č. 9 a 8</t>
  </si>
  <si>
    <t>12,5*0,30923"do 1.SK dř. !přechod S/R! - NUTNO DOPŘESNIT DL.!</t>
  </si>
  <si>
    <t>19,5*0,621370</t>
  </si>
  <si>
    <t>113</t>
  </si>
  <si>
    <t>5999015010</t>
  </si>
  <si>
    <t>Vložení konstrukcí nebo dílů hmotnosti do 10 t</t>
  </si>
  <si>
    <t>222</t>
  </si>
  <si>
    <t>5955101014</t>
  </si>
  <si>
    <t>Kamenivo drcené štěrkodrť frakce 0/8</t>
  </si>
  <si>
    <t>224</t>
  </si>
  <si>
    <t>480*0,075*2"uzavírací vrstva nástupiště</t>
  </si>
  <si>
    <t>OST</t>
  </si>
  <si>
    <t>Ostatní</t>
  </si>
  <si>
    <t>115</t>
  </si>
  <si>
    <t>7590557362</t>
  </si>
  <si>
    <t>Demontáž svorkovnice se šrouby</t>
  </si>
  <si>
    <t>262144</t>
  </si>
  <si>
    <t>226</t>
  </si>
  <si>
    <t>45*2"opěrky na patě kolejnice v oblouku před v.č.2</t>
  </si>
  <si>
    <t>7591305010</t>
  </si>
  <si>
    <t>Montáž zámku výměnového jednoduchého</t>
  </si>
  <si>
    <t>228</t>
  </si>
  <si>
    <t>1*4"v.č. 2,3,9 a 11</t>
  </si>
  <si>
    <t>117</t>
  </si>
  <si>
    <t>7591305014</t>
  </si>
  <si>
    <t>Montáž zámku výměnového kontrolního</t>
  </si>
  <si>
    <t>230</t>
  </si>
  <si>
    <t>1*4" v.č. 2,3,9 a 11</t>
  </si>
  <si>
    <t>7591305016</t>
  </si>
  <si>
    <t>Montáž zámku výměnového kontrolního odtlačného</t>
  </si>
  <si>
    <t>232</t>
  </si>
  <si>
    <t>119</t>
  </si>
  <si>
    <t>7591307010</t>
  </si>
  <si>
    <t>Demontáž zámku výměnového jednoduchého</t>
  </si>
  <si>
    <t>234</t>
  </si>
  <si>
    <t>7591307014</t>
  </si>
  <si>
    <t>Demontáž zámku výměnového kontrolního</t>
  </si>
  <si>
    <t>236</t>
  </si>
  <si>
    <t>121</t>
  </si>
  <si>
    <t>7591307016</t>
  </si>
  <si>
    <t>Demontáž zámku výměnového kontrolního odtlačného</t>
  </si>
  <si>
    <t>238</t>
  </si>
  <si>
    <t>7592005074</t>
  </si>
  <si>
    <t>Montáž počítacího bodu počítače náprav SIEMENS</t>
  </si>
  <si>
    <t>240</t>
  </si>
  <si>
    <t>123</t>
  </si>
  <si>
    <t>7592005076</t>
  </si>
  <si>
    <t>Montáž počítacího bodu počítače náprav ALCATEL SK30</t>
  </si>
  <si>
    <t>242</t>
  </si>
  <si>
    <t>7592005120</t>
  </si>
  <si>
    <t>Montáž informačního bodu MIB 6</t>
  </si>
  <si>
    <t>244</t>
  </si>
  <si>
    <t>125</t>
  </si>
  <si>
    <t>7592005150</t>
  </si>
  <si>
    <t>Montáž kolejnicového doteku jazýčkového WSSB</t>
  </si>
  <si>
    <t>246</t>
  </si>
  <si>
    <t>7592007074</t>
  </si>
  <si>
    <t>Demontáž počítacího bodu počítače náprav SIEMENS</t>
  </si>
  <si>
    <t>248</t>
  </si>
  <si>
    <t xml:space="preserve">3"před a za v.č.2 </t>
  </si>
  <si>
    <t>127</t>
  </si>
  <si>
    <t>7592007076</t>
  </si>
  <si>
    <t>Demontáž počítacího bodu počítače náprav ALCATEL SK30</t>
  </si>
  <si>
    <t>250</t>
  </si>
  <si>
    <t>2"v TK před v.č.2</t>
  </si>
  <si>
    <t>7592007120</t>
  </si>
  <si>
    <t>Demontáž informačního bodu MIB 6</t>
  </si>
  <si>
    <t>252</t>
  </si>
  <si>
    <t>129</t>
  </si>
  <si>
    <t>7592007150</t>
  </si>
  <si>
    <t>Demontáž kolejnicového doteku jazýčkového WSSB</t>
  </si>
  <si>
    <t>254</t>
  </si>
  <si>
    <t>7594105012</t>
  </si>
  <si>
    <t>Odpojení a zpětné připojení lan ke stojánku KSL</t>
  </si>
  <si>
    <t>256</t>
  </si>
  <si>
    <t>2"stojánky u v.č. 2 a 9 !mají opodstatnění?!</t>
  </si>
  <si>
    <t>131</t>
  </si>
  <si>
    <t>7594105015</t>
  </si>
  <si>
    <t>Vrtání kolejnic všech souprav elektrickou vrtačkou</t>
  </si>
  <si>
    <t>258</t>
  </si>
  <si>
    <t>5*4*2"propojky výhybek č. 2, 3, 9 a 11</t>
  </si>
  <si>
    <t>6*2"příčná a podélná propojení</t>
  </si>
  <si>
    <t>7594110175</t>
  </si>
  <si>
    <t>Lanové propojení s kolíkovým ukončením LAI 1xFe9/70 norma 703029112 (HM0404223990154AV.00070)</t>
  </si>
  <si>
    <t>260</t>
  </si>
  <si>
    <t>5*4"jazykové a srdcovkové propojky výhybek č. 2,3,9 a 11</t>
  </si>
  <si>
    <t>133</t>
  </si>
  <si>
    <t>7594105310</t>
  </si>
  <si>
    <t>Montáž lanového propojení kolejnicového na dřevěné pražce do 2,9 m</t>
  </si>
  <si>
    <t>262</t>
  </si>
  <si>
    <t>7594105324</t>
  </si>
  <si>
    <t>Montáž lanového propojení kolejnicového na dřevěné pražce do 30,0 m</t>
  </si>
  <si>
    <t>264</t>
  </si>
  <si>
    <t>135</t>
  </si>
  <si>
    <t>7594105330</t>
  </si>
  <si>
    <t>Montáž lanového propojení kolejnicového na betonové pražce do 2,9 m</t>
  </si>
  <si>
    <t>266</t>
  </si>
  <si>
    <t>7594105344</t>
  </si>
  <si>
    <t>Montáž lanového propojení kolejnicového na betonové pražce do 30,0 m</t>
  </si>
  <si>
    <t>268</t>
  </si>
  <si>
    <t>137</t>
  </si>
  <si>
    <t>7594105360</t>
  </si>
  <si>
    <t>Montáž lanového propojení stykového č.v. 70 301</t>
  </si>
  <si>
    <t>270</t>
  </si>
  <si>
    <t>5*4"jaz. a srdc. propojky v.č. 2,3,9 a 11</t>
  </si>
  <si>
    <t>7594107310</t>
  </si>
  <si>
    <t>Demontáž kolejnicového lanového propojení z dřevěných pražců</t>
  </si>
  <si>
    <t>272</t>
  </si>
  <si>
    <t>1"příčné před ZV 11</t>
  </si>
  <si>
    <t>1+1"příčné a podélné mezi v.č. 9 a 11</t>
  </si>
  <si>
    <t>139</t>
  </si>
  <si>
    <t>7594107330</t>
  </si>
  <si>
    <t>Demontáž kolejnicového lanového propojení z betonových pražců</t>
  </si>
  <si>
    <t>274</t>
  </si>
  <si>
    <t>2+1"příčné a podélné v TK na Jaroměř</t>
  </si>
  <si>
    <t>7594107360</t>
  </si>
  <si>
    <t>Demontáž lanového propojení stykového č.v. 70 301</t>
  </si>
  <si>
    <t>276</t>
  </si>
  <si>
    <t>50"staré stykové, jaz. a srdc. propojky - odhad</t>
  </si>
  <si>
    <t>141</t>
  </si>
  <si>
    <t>7594205050</t>
  </si>
  <si>
    <t>Montáž stojánku kabelového na dřevěné pražce KSL</t>
  </si>
  <si>
    <t>278</t>
  </si>
  <si>
    <t>7594207050</t>
  </si>
  <si>
    <t>Demontáž stojánku kabelového KSL, KSLP</t>
  </si>
  <si>
    <t>280</t>
  </si>
  <si>
    <t>143</t>
  </si>
  <si>
    <t>7594305030</t>
  </si>
  <si>
    <t>Montáž součástí počítače náprav kabelového závěru KSL-F pro RSR</t>
  </si>
  <si>
    <t>282</t>
  </si>
  <si>
    <t>7594307030</t>
  </si>
  <si>
    <t>Demontáž součástí počítače náprav kabelového závěru KSL-F pro RSR</t>
  </si>
  <si>
    <t>284</t>
  </si>
  <si>
    <t>145</t>
  </si>
  <si>
    <t>7598095085</t>
  </si>
  <si>
    <t>Přezkoušení a regulace senzoru počítacího bodu</t>
  </si>
  <si>
    <t>286</t>
  </si>
  <si>
    <t>7598095090</t>
  </si>
  <si>
    <t>Přezkoušení a regulace počítače náprav včetně vyhotovení protokolu za 1 úsek</t>
  </si>
  <si>
    <t>288</t>
  </si>
  <si>
    <t>147</t>
  </si>
  <si>
    <t>7598095095</t>
  </si>
  <si>
    <t>Přezkoušení a regulace kolejového doteku magnetického</t>
  </si>
  <si>
    <t>290</t>
  </si>
  <si>
    <t>9901000300</t>
  </si>
  <si>
    <t>Doprava dodávek zhotovitele, dodávek objednatele nebo výzisku mechanizací o nosnosti do 3,5 t do 30 km</t>
  </si>
  <si>
    <t>292</t>
  </si>
  <si>
    <t>1+1"likvidace PE a pryž. podložek</t>
  </si>
  <si>
    <t>149</t>
  </si>
  <si>
    <t>9901000500</t>
  </si>
  <si>
    <t>Doprava dodávek zhotovitele, dodávek objednatele nebo výzisku mechanizací o nosnosti do 3,5 t do 60 km</t>
  </si>
  <si>
    <t>294</t>
  </si>
  <si>
    <t>1"nové propojky</t>
  </si>
  <si>
    <t>2"geotextilie a prvky odvodnění"</t>
  </si>
  <si>
    <t>9902100300</t>
  </si>
  <si>
    <t>Doprava dodávek zhotovitele, dodávek objednatele nebo výzisku mechanizací přes 3,5 t sypanin  do 30 km</t>
  </si>
  <si>
    <t>296</t>
  </si>
  <si>
    <t>Doprava dodávek zhotovitele, dodávek objednatele nebo výzisku mechanizací přes 3,5 t sypanin do 30 km</t>
  </si>
  <si>
    <t>0,778*1888*0,4*2*0,3" 30% odpadu ze SČ</t>
  </si>
  <si>
    <t>58*1,62*1,8"výměna KL - dř, d</t>
  </si>
  <si>
    <t>108*1,888*1,8"výměna KL - bet., d</t>
  </si>
  <si>
    <t>(4*70-4*25)*1,8"výhybky</t>
  </si>
  <si>
    <t>(920*0,1+702*0,2)*2"stezky"</t>
  </si>
  <si>
    <t>120*2"zemní práce"</t>
  </si>
  <si>
    <t>151</t>
  </si>
  <si>
    <t>9902100500</t>
  </si>
  <si>
    <t>Doprava dodávek zhotovitele, dodávek objednatele nebo výzisku mechanizací přes 3,5 t sypanin  do 60 km</t>
  </si>
  <si>
    <t>298</t>
  </si>
  <si>
    <t>Doprava dodávek zhotovitele, dodávek objednatele nebo výzisku mechanizací přes 3,5 t sypanin do 60 km</t>
  </si>
  <si>
    <t>25*4*1,8"kontaminovaný materiál z výměn výhybek</t>
  </si>
  <si>
    <t>0,77+0,66+0,237+0,022+0,341+0,399+0,047+8,526+0,746+0,003*8+0,004*3+0,05+0,013"nový drobný svrškový mat.</t>
  </si>
  <si>
    <t>9902100600</t>
  </si>
  <si>
    <t>Doprava dodávek zhotovitele, dodávek objednatele nebo výzisku mechanizací přes 3,5 t sypanin  do 80 km</t>
  </si>
  <si>
    <t>300</t>
  </si>
  <si>
    <t>Doprava dodávek zhotovitele, dodávek objednatele nebo výzisku mechanizací přes 3,5 t sypanin do 80 km</t>
  </si>
  <si>
    <t>dodávka nového kameniva</t>
  </si>
  <si>
    <t>2535,978"32/63</t>
  </si>
  <si>
    <t>82"8/16</t>
  </si>
  <si>
    <t>72"0/8</t>
  </si>
  <si>
    <t>153</t>
  </si>
  <si>
    <t>9902200300</t>
  </si>
  <si>
    <t>Doprava dodávek zhotovitele, dodávek objednatele nebo výzisku mechanizací přes 3,5 t objemnějšího kusového materiálu do 30 km</t>
  </si>
  <si>
    <t>302</t>
  </si>
  <si>
    <t>4*0,17"zaj. značky k likvidaci</t>
  </si>
  <si>
    <t>9902200500</t>
  </si>
  <si>
    <t>Doprava dodávek zhotovitele, dodávek objednatele nebo výzisku mechanizací přes 3,5 t objemnějšího kusového materiálu do 60 km</t>
  </si>
  <si>
    <t>304</t>
  </si>
  <si>
    <t>39,77"dř. pražce k likvidaci</t>
  </si>
  <si>
    <t>25,243+28,982"nové dř. pražce</t>
  </si>
  <si>
    <t>155</t>
  </si>
  <si>
    <t>9902201000</t>
  </si>
  <si>
    <t>Doprava dodávek zhotovitele, dodávek objednatele nebo výzisku mechanizací přes 3,5 t objemnějšího kusového materiálu do 250 km</t>
  </si>
  <si>
    <t>306</t>
  </si>
  <si>
    <t>3,56*2*0,049"LISy</t>
  </si>
  <si>
    <t>10*0,17"nové zaj. značky</t>
  </si>
  <si>
    <t>23,6*0,065"přechodové kolejnice</t>
  </si>
  <si>
    <t>9902900100</t>
  </si>
  <si>
    <t>Naložení  sypanin, drobného kusového materiálu, suti</t>
  </si>
  <si>
    <t>308</t>
  </si>
  <si>
    <t>Naložení sypanin, drobného kusového materiálu, suti</t>
  </si>
  <si>
    <t>0,778*1888*0,4*2*0,3" 30 % odpadu ze SČ</t>
  </si>
  <si>
    <t>480*0,5*2"výzisk z nástupišť pro opětovné zřízení"</t>
  </si>
  <si>
    <t>(820*0,1+702*0,2)*2"stezky"</t>
  </si>
  <si>
    <t>0,852"likvidace PE a pryž. podložek</t>
  </si>
  <si>
    <t>157</t>
  </si>
  <si>
    <t>9902900200</t>
  </si>
  <si>
    <t>Naložení  objemnějšího kusového materiálu, vybouraných hmot</t>
  </si>
  <si>
    <t>310</t>
  </si>
  <si>
    <t>Naložení objemnějšího kusového materiálu, vybouraných hmot</t>
  </si>
  <si>
    <t>39,77"dř. pražce na likvidaci</t>
  </si>
  <si>
    <t>4*0,17"zaj. značky</t>
  </si>
  <si>
    <t>9903200100</t>
  </si>
  <si>
    <t>Přeprava mechanizace na místo prováděných prací o hmotnosti přes 12 t přes 50 do 100 km</t>
  </si>
  <si>
    <t>312</t>
  </si>
  <si>
    <t>"MHS" 4</t>
  </si>
  <si>
    <t>159</t>
  </si>
  <si>
    <t>9903200200</t>
  </si>
  <si>
    <t>Přeprava mechanizace na místo prováděných prací o hmotnosti přes 12 t do 200 km</t>
  </si>
  <si>
    <t>314</t>
  </si>
  <si>
    <t>"ASPv"1+1</t>
  </si>
  <si>
    <t>"SSP"1</t>
  </si>
  <si>
    <t>"LOKO"1</t>
  </si>
  <si>
    <t>"mobilní svařovna"1</t>
  </si>
  <si>
    <t>"SČ+PA+MFS"1</t>
  </si>
  <si>
    <t>9909000100</t>
  </si>
  <si>
    <t>Poplatek za uložení suti nebo hmot na oficiální skládku</t>
  </si>
  <si>
    <t>318</t>
  </si>
  <si>
    <t>161</t>
  </si>
  <si>
    <t>9909000200</t>
  </si>
  <si>
    <t>Poplatek za uložení nebezpečného odpadu na oficiální skládku</t>
  </si>
  <si>
    <t>320</t>
  </si>
  <si>
    <t>9909000300</t>
  </si>
  <si>
    <t>Poplatek za likvidaci dřevěných kolejnicových podpor</t>
  </si>
  <si>
    <t>322</t>
  </si>
  <si>
    <t>129/0,6*0,08</t>
  </si>
  <si>
    <t>30,348*0,691</t>
  </si>
  <si>
    <t>20*0,08</t>
  </si>
  <si>
    <t>163</t>
  </si>
  <si>
    <t>9909000400</t>
  </si>
  <si>
    <t>Poplatek za likvidaci plastových součástí</t>
  </si>
  <si>
    <t>324</t>
  </si>
  <si>
    <t>0,022+90*2*(0,00016+0,00008)+0,341+0,399+0,047</t>
  </si>
  <si>
    <t>9909000500</t>
  </si>
  <si>
    <t>Poplatek uložení odpadu betonových prefabrikátů</t>
  </si>
  <si>
    <t>326</t>
  </si>
  <si>
    <t>01.1 - Železniční přejezd P5442</t>
  </si>
  <si>
    <t>5913035220</t>
  </si>
  <si>
    <t>Demontáž celopryžové přejezdové konstrukce silně zatížené v koleji část vnitřní</t>
  </si>
  <si>
    <t>5913040220</t>
  </si>
  <si>
    <t>Montáž celopryžové přejezdové konstrukce silně zatížené v koleji část vnitřní</t>
  </si>
  <si>
    <t>5913235020</t>
  </si>
  <si>
    <t>Dělení AB komunikace řezáním hloubky do 20 cm</t>
  </si>
  <si>
    <t>11+11,5</t>
  </si>
  <si>
    <t>5913240020</t>
  </si>
  <si>
    <t>Odstranění AB komunikace odtěžením nebo frézováním hloubky do 20 cm</t>
  </si>
  <si>
    <t>22,5*1</t>
  </si>
  <si>
    <t>5913245010</t>
  </si>
  <si>
    <t>Oprava komunikace vyplněním trhlin zálivkovou hmotou</t>
  </si>
  <si>
    <t>5963152000</t>
  </si>
  <si>
    <t>Asfaltová zálivka pro trhliny a spáry</t>
  </si>
  <si>
    <t>kg</t>
  </si>
  <si>
    <t>22,5/2</t>
  </si>
  <si>
    <t>5913255040</t>
  </si>
  <si>
    <t>Zřízení konstrukce vozovky asfaltobetonové s podkladní, ložní a obrusnou vrstvou tlouštky do 20 cm</t>
  </si>
  <si>
    <t>5963146000</t>
  </si>
  <si>
    <t>Asfaltový beton ACO 11S 50/70 střednězrnný-obrusná vrstva</t>
  </si>
  <si>
    <t>22,500*0,07*2,6</t>
  </si>
  <si>
    <t>5963146010</t>
  </si>
  <si>
    <t>Asfaltový beton ACL 16S 50/70 hrubozrnný-ložní vrstva</t>
  </si>
  <si>
    <t>22,5*0,13*2,6</t>
  </si>
  <si>
    <t>9902100200</t>
  </si>
  <si>
    <t>Doprava dodávek zhotovitele, dodávek objednatele nebo výzisku mechanizací přes 3,5 t sypanin  do 20 km</t>
  </si>
  <si>
    <t>Doprava dodávek zhotovitele, dodávek objednatele nebo výzisku mechanizací přes 3,5 t sypanin do 20 km</t>
  </si>
  <si>
    <t>11,7"nový asfalt</t>
  </si>
  <si>
    <t>22,5*0,2*2,6</t>
  </si>
  <si>
    <t>9909000600</t>
  </si>
  <si>
    <t>Poplatek za recyklaci odpadu</t>
  </si>
  <si>
    <t>01.2 - Následná úprava GPK</t>
  </si>
  <si>
    <t>(886+58)*0,1</t>
  </si>
  <si>
    <t>49,85*0,3</t>
  </si>
  <si>
    <t>(94,4+14,955)*2,035</t>
  </si>
  <si>
    <t>5909030010</t>
  </si>
  <si>
    <t>Následná úprava GPK koleje směrové a výškové uspořádání pražce dřevěné nebo ocelové</t>
  </si>
  <si>
    <t>5909030020</t>
  </si>
  <si>
    <t>Následná úprava GPK koleje směrové a výškové uspořádání pražce betonové</t>
  </si>
  <si>
    <t>0,778+0,108</t>
  </si>
  <si>
    <t>5909040010</t>
  </si>
  <si>
    <t>Následná úprava GPK výhybky směrové a výškové uspořádání pražce dřevěné nebo ocelové</t>
  </si>
  <si>
    <t>4*49,85</t>
  </si>
  <si>
    <t>1 "MHS</t>
  </si>
  <si>
    <t>2"ASPv, SSP</t>
  </si>
  <si>
    <t>01.3 - Materiál objednatele</t>
  </si>
  <si>
    <t>5956213040</t>
  </si>
  <si>
    <t>Pražec betonový příčný vystrojený  užitý SB6</t>
  </si>
  <si>
    <t>20"v 1.SK</t>
  </si>
  <si>
    <t>10"část přípoje před ZV 2</t>
  </si>
  <si>
    <t xml:space="preserve">(5,6+17,8)/0,6"za KV 3 do 1.SK </t>
  </si>
  <si>
    <t xml:space="preserve">(6,5+19,5)/0,6+0,667"za KV 9 do 1.SK </t>
  </si>
  <si>
    <t>(45-3,5)/0,6-0,167-4"spojka v.č. 9 a 11</t>
  </si>
  <si>
    <t>10/0,6+0,333-4"před ZV 11</t>
  </si>
  <si>
    <t>5957110020</t>
  </si>
  <si>
    <t>Kolejnice tv. R 65, třídy R260</t>
  </si>
  <si>
    <t xml:space="preserve">495*2"pro 1.SK" -23,6*2"odečtena předpokládaná délka přech. kolejnic </t>
  </si>
  <si>
    <t>5961146080</t>
  </si>
  <si>
    <t>Jazyk JS49 1:9-300 pravý přímý 12025 mm</t>
  </si>
  <si>
    <t>5961147090</t>
  </si>
  <si>
    <t>Opornice JS49 1:9-300 pravá ohnutá 13607 mm</t>
  </si>
  <si>
    <t>5961148040</t>
  </si>
  <si>
    <t>Srdcovka jednoduchá JS49 1:9-300 pravá</t>
  </si>
  <si>
    <t>1030108748</t>
  </si>
  <si>
    <t>5961148045</t>
  </si>
  <si>
    <t>Srdcovka jednoduchá JS49 1:9-300 levá</t>
  </si>
  <si>
    <t>422927607</t>
  </si>
  <si>
    <t>5961149050</t>
  </si>
  <si>
    <t>Přídržnice Kn60 výhybky jednoduché JS49 1:9-300  4500 mm ohnutá</t>
  </si>
  <si>
    <t>-1511884024</t>
  </si>
  <si>
    <t>5957201010</t>
  </si>
  <si>
    <t>Kolejnice užité tv. S49</t>
  </si>
  <si>
    <t>12,5*4*4"středové kolejnice výhybek</t>
  </si>
  <si>
    <t>(59+59)*2"přípoje !NUTNO PŘESNĚ DOMĚŘIT!</t>
  </si>
  <si>
    <t>VON - Vedlejší a ostatní náklady</t>
  </si>
  <si>
    <t>VRN - Vedlejší rozpočtové náklady</t>
  </si>
  <si>
    <t>VRN</t>
  </si>
  <si>
    <t>Vedlejší rozpočtové náklady</t>
  </si>
  <si>
    <t>021211001</t>
  </si>
  <si>
    <t>Průzkumné práce pro opravy Doplňující laboratorní rozbor kontaminace zeminy nebo kol. lože</t>
  </si>
  <si>
    <t>1024</t>
  </si>
  <si>
    <t>022101011</t>
  </si>
  <si>
    <t>Geodetické práce Geodetické práce v průběhu opravy</t>
  </si>
  <si>
    <t>Soubor</t>
  </si>
  <si>
    <t>022111001</t>
  </si>
  <si>
    <t>Geodetické práce Kontrola PPK při směrové a výškové úpravě koleje zaměřením APK trať jednokolejná</t>
  </si>
  <si>
    <t>022121001</t>
  </si>
  <si>
    <t>Geodetické práce Diagnostika technické infrastruktury Vytýčení trasy inženýrských sítí</t>
  </si>
  <si>
    <t>023111001</t>
  </si>
  <si>
    <t>Projektové práce Technický projekt zajištění PPK bez optimalizace nivelety/osy koleje trať jednokolejná zaměření ZZ</t>
  </si>
  <si>
    <t>023111011</t>
  </si>
  <si>
    <t>Projektové práce Technický projekt zajištění PPK bez optimalizace nivelety/osy koleje trať jednokolejná zajištění PPK</t>
  </si>
  <si>
    <t>023121001</t>
  </si>
  <si>
    <t>Projektové práce Projektová dokumentace - přípravné práce Zjednodušený projekt opravy koleje</t>
  </si>
  <si>
    <t>023131001</t>
  </si>
  <si>
    <t>Projektové práce Dokumentace skutečného provedení železničního svršku a spodku</t>
  </si>
  <si>
    <t>024101401</t>
  </si>
  <si>
    <t>Inženýrská činnost koordinační a kompletační činnost</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</si>
  <si>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</si>
  <si>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</si>
  <si>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033111001</t>
  </si>
  <si>
    <t>Provozní vlivy Výluka silničního provozu se zajištěním objížďky</t>
  </si>
  <si>
    <t>011101001</t>
  </si>
  <si>
    <t>Finanční náklady pojistné</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</si>
  <si>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</si>
  <si>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</si>
  <si>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</si>
  <si>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</si>
  <si>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i/>
        <sz val="9"/>
        <rFont val="Trebuchet MS"/>
        <charset val="238"/>
      </rPr>
      <t xml:space="preserve">Rekapitulace rekonstrukce </t>
    </r>
    <r>
      <rPr>
        <sz val="9"/>
        <rFont val="Trebuchet MS"/>
        <charset val="238"/>
      </rPr>
      <t>obsahuje sestavu Rekapitulace rekonstrukce a Rekapitulace objektů rekonstrukce a soupisů prací.</t>
    </r>
  </si>
  <si>
    <r>
      <t xml:space="preserve">V sestavě </t>
    </r>
    <r>
      <rPr>
        <b/>
        <sz val="9"/>
        <rFont val="Trebuchet MS"/>
        <charset val="238"/>
      </rPr>
      <t>Rekapitulace rekonstrukce</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</si>
  <si>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</si>
  <si>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</si>
  <si>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rekonstrukce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</si>
  <si>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</si>
  <si>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</si>
  <si>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</si>
  <si>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</si>
  <si>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</si>
  <si>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</si>
  <si>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</si>
  <si>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</si>
  <si>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</si>
  <si>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</si>
  <si>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rekonstrukce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</si>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</sst>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9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xf numFmtId="4" fontId="18" fillId="0" borderId="0" xfId="0" applyNumberFormat="1" applyFont="1" applyAlignment="1" applyProtection="1">
      <alignment vertical="center"/>
    </xf>
    <xf numFmtId="0" fontId="1" fillId="0" borderId="0" xfId="0"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21" fillId="4" borderId="7" xfId="0" applyFont="1" applyFill="1" applyBorder="1" applyAlignment="1" applyProtection="1">
      <alignment horizontal="center" vertical="center"/>
    </xf>
    <xf numFmtId="0" fontId="26" fillId="0" borderId="0" xfId="0" applyFont="1" applyAlignment="1" applyProtection="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0" fillId="0" borderId="1" xfId="0" applyFont="1" applyBorder="1" applyAlignment="1">
      <alignment horizontal="left" vertical="top"/>
    </xf>
    <xf numFmtId="0" fontId="39" fillId="0" borderId="29" xfId="0" applyFont="1" applyBorder="1" applyAlignment="1">
      <alignment horizontal="left"/>
    </xf>
    <xf numFmtId="0" fontId="40" fillId="0" borderId="1" xfId="0" applyFont="1" applyBorder="1" applyAlignment="1">
      <alignment horizontal="left" vertical="center"/>
    </xf>
    <xf numFmtId="0" fontId="38" fillId="0" borderId="1" xfId="0" applyFont="1" applyBorder="1" applyAlignment="1">
      <alignment horizontal="center" vertical="center" wrapText="1"/>
    </xf>
    <xf numFmtId="0" fontId="38" fillId="0" borderId="1" xfId="0" applyFont="1" applyBorder="1" applyAlignment="1">
      <alignment horizontal="center" vertical="center"/>
    </xf>
    <xf numFmtId="0" fontId="40" fillId="0" borderId="1" xfId="0" applyFont="1" applyBorder="1" applyAlignment="1">
      <alignment horizontal="left" vertical="center" wrapText="1"/>
    </xf>
    <xf numFmtId="49" fontId="40" fillId="0" borderId="1" xfId="0" applyNumberFormat="1" applyFont="1" applyBorder="1" applyAlignment="1">
      <alignment horizontal="left" vertical="center" wrapText="1"/>
    </xf>
    <xf numFmtId="0" fontId="39" fillId="0" borderId="29" xfId="0" applyFont="1" applyBorder="1" applyAlignment="1">
      <alignment horizontal="left" wrapText="1"/>
    </xf>
  </cellXfs>
  <cellStyles count="2">
    <cellStyle name="Hypertextový odkaz" xfId="1" builtinId="8"/>
    <cellStyle name="Normální" xfId="0" builtinId="0" customBuiltin="1"/>
  </cellStyles>
  <dxfs count="0"/>
  <tableStyles count="0"/>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BF0"/>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1"/>
  <sheetViews>
    <sheetView showGridLines="0" tabSelected="1" workbookViewId="0"/>
  </sheetViews>
  <sheetFormatPr defaultRowHeight="13.8"/>
  <cols>
    <col min="1" max="1" width="7.140625" style="1" customWidth="1"/>
    <col min="2" max="2" width="1.42578125" style="1" customWidth="1"/>
    <col min="3" max="3" width="3.5703125" style="1" customWidth="1"/>
    <col min="4" max="33" width="2.28515625" style="1" customWidth="1"/>
    <col min="34" max="34" width="2.85546875" style="1" customWidth="1"/>
    <col min="35" max="35" width="27.140625" style="1" customWidth="1"/>
    <col min="36" max="37" width="2.140625" style="1" customWidth="1"/>
    <col min="38" max="38" width="7.140625" style="1" customWidth="1"/>
    <col min="39" max="39" width="2.85546875" style="1" customWidth="1"/>
    <col min="40" max="40" width="11.42578125" style="1" customWidth="1"/>
    <col min="41" max="41" width="6.42578125" style="1" customWidth="1"/>
    <col min="42" max="42" width="3.5703125" style="1" customWidth="1"/>
    <col min="43" max="43" width="13.42578125" style="1" customWidth="1"/>
    <col min="44" max="44" width="11.7109375" style="1" customWidth="1"/>
    <col min="45" max="47" width="22.140625" style="1" hidden="1" customWidth="1"/>
    <col min="48" max="49" width="18.5703125" style="1" hidden="1" customWidth="1"/>
    <col min="50" max="51" width="21.42578125" style="1" hidden="1" customWidth="1"/>
    <col min="52" max="52" width="18.5703125" style="1" hidden="1" customWidth="1"/>
    <col min="53" max="53" width="16.42578125" style="1" hidden="1" customWidth="1"/>
    <col min="54" max="54" width="21.42578125" style="1" hidden="1" customWidth="1"/>
    <col min="55" max="55" width="18.5703125" style="1" hidden="1" customWidth="1"/>
    <col min="56" max="56" width="16.42578125" style="1" hidden="1" customWidth="1"/>
    <col min="57" max="57" width="57" style="1" customWidth="1"/>
    <col min="71" max="91" width="9.140625" style="1" hidden="1"/>
  </cols>
  <sheetData>
    <row r="1" spans="1:74" ht="10.199999999999999">
      <c r="A1" s="17" t="s">
        <v>0</v>
      </c>
      <c r="AZ1" s="17" t="s">
        <v>1</v>
      </c>
      <c r="BA1" s="17" t="s">
        <v>2</v>
      </c>
      <c r="BB1" s="17" t="s">
        <v>3</v>
      </c>
      <c r="BT1" s="17" t="s">
        <v>4</v>
      </c>
      <c r="BU1" s="17" t="s">
        <v>4</v>
      </c>
      <c r="BV1" s="17" t="s">
        <v>5</v>
      </c>
    </row>
    <row r="2" spans="1:74" s="1" customFormat="1" ht="36.9" customHeight="1">
      <c r="AR2" s="343"/>
      <c r="AS2" s="343"/>
      <c r="AT2" s="343"/>
      <c r="AU2" s="343"/>
      <c r="AV2" s="343"/>
      <c r="AW2" s="343"/>
      <c r="AX2" s="343"/>
      <c r="AY2" s="343"/>
      <c r="AZ2" s="343"/>
      <c r="BA2" s="343"/>
      <c r="BB2" s="343"/>
      <c r="BC2" s="343"/>
      <c r="BD2" s="343"/>
      <c r="BE2" s="343"/>
      <c r="BS2" s="18" t="s">
        <v>6</v>
      </c>
      <c r="BT2" s="18" t="s">
        <v>7</v>
      </c>
    </row>
    <row r="3" spans="1:74" s="1" customFormat="1" ht="6.9"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55" t="s">
        <v>14</v>
      </c>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23"/>
      <c r="AQ5" s="23"/>
      <c r="AR5" s="21"/>
      <c r="BE5" s="334" t="s">
        <v>15</v>
      </c>
      <c r="BS5" s="18" t="s">
        <v>6</v>
      </c>
    </row>
    <row r="6" spans="1:74" s="1" customFormat="1" ht="36.9" customHeight="1">
      <c r="B6" s="22"/>
      <c r="C6" s="23"/>
      <c r="D6" s="29" t="s">
        <v>16</v>
      </c>
      <c r="E6" s="23"/>
      <c r="F6" s="23"/>
      <c r="G6" s="23"/>
      <c r="H6" s="23"/>
      <c r="I6" s="23"/>
      <c r="J6" s="23"/>
      <c r="K6" s="357" t="s">
        <v>17</v>
      </c>
      <c r="L6" s="356"/>
      <c r="M6" s="356"/>
      <c r="N6" s="356"/>
      <c r="O6" s="356"/>
      <c r="P6" s="356"/>
      <c r="Q6" s="356"/>
      <c r="R6" s="356"/>
      <c r="S6" s="356"/>
      <c r="T6" s="356"/>
      <c r="U6" s="356"/>
      <c r="V6" s="356"/>
      <c r="W6" s="356"/>
      <c r="X6" s="356"/>
      <c r="Y6" s="356"/>
      <c r="Z6" s="356"/>
      <c r="AA6" s="356"/>
      <c r="AB6" s="356"/>
      <c r="AC6" s="356"/>
      <c r="AD6" s="356"/>
      <c r="AE6" s="356"/>
      <c r="AF6" s="356"/>
      <c r="AG6" s="356"/>
      <c r="AH6" s="356"/>
      <c r="AI6" s="356"/>
      <c r="AJ6" s="356"/>
      <c r="AK6" s="356"/>
      <c r="AL6" s="356"/>
      <c r="AM6" s="356"/>
      <c r="AN6" s="356"/>
      <c r="AO6" s="356"/>
      <c r="AP6" s="23"/>
      <c r="AQ6" s="23"/>
      <c r="AR6" s="21"/>
      <c r="BE6" s="335"/>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335"/>
      <c r="BS7" s="18" t="s">
        <v>6</v>
      </c>
    </row>
    <row r="8" spans="1:74" s="1" customFormat="1" ht="12" customHeight="1">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t="s">
        <v>24</v>
      </c>
      <c r="AO8" s="23"/>
      <c r="AP8" s="23"/>
      <c r="AQ8" s="23"/>
      <c r="AR8" s="21"/>
      <c r="BE8" s="335"/>
      <c r="BS8" s="18" t="s">
        <v>6</v>
      </c>
    </row>
    <row r="9" spans="1:74"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35"/>
      <c r="BS9" s="18" t="s">
        <v>6</v>
      </c>
    </row>
    <row r="10" spans="1:74" s="1" customFormat="1" ht="12" customHeight="1">
      <c r="B10" s="22"/>
      <c r="C10" s="23"/>
      <c r="D10" s="30"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26</v>
      </c>
      <c r="AL10" s="23"/>
      <c r="AM10" s="23"/>
      <c r="AN10" s="28" t="s">
        <v>19</v>
      </c>
      <c r="AO10" s="23"/>
      <c r="AP10" s="23"/>
      <c r="AQ10" s="23"/>
      <c r="AR10" s="21"/>
      <c r="BE10" s="335"/>
      <c r="BS10" s="18" t="s">
        <v>6</v>
      </c>
    </row>
    <row r="11" spans="1:74" s="1" customFormat="1" ht="18.45"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28</v>
      </c>
      <c r="AL11" s="23"/>
      <c r="AM11" s="23"/>
      <c r="AN11" s="28" t="s">
        <v>19</v>
      </c>
      <c r="AO11" s="23"/>
      <c r="AP11" s="23"/>
      <c r="AQ11" s="23"/>
      <c r="AR11" s="21"/>
      <c r="BE11" s="335"/>
      <c r="BS11" s="18" t="s">
        <v>6</v>
      </c>
    </row>
    <row r="12" spans="1:74" s="1" customFormat="1" ht="6.9"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35"/>
      <c r="BS12" s="18" t="s">
        <v>6</v>
      </c>
    </row>
    <row r="13" spans="1:74" s="1" customFormat="1" ht="12" customHeight="1">
      <c r="B13" s="22"/>
      <c r="C13" s="23"/>
      <c r="D13" s="30"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26</v>
      </c>
      <c r="AL13" s="23"/>
      <c r="AM13" s="23"/>
      <c r="AN13" s="32" t="s">
        <v>30</v>
      </c>
      <c r="AO13" s="23"/>
      <c r="AP13" s="23"/>
      <c r="AQ13" s="23"/>
      <c r="AR13" s="21"/>
      <c r="BE13" s="335"/>
      <c r="BS13" s="18" t="s">
        <v>6</v>
      </c>
    </row>
    <row r="14" spans="1:74" ht="13.2">
      <c r="B14" s="22"/>
      <c r="C14" s="23"/>
      <c r="D14" s="23"/>
      <c r="E14" s="358" t="s">
        <v>30</v>
      </c>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0" t="s">
        <v>28</v>
      </c>
      <c r="AL14" s="23"/>
      <c r="AM14" s="23"/>
      <c r="AN14" s="32" t="s">
        <v>30</v>
      </c>
      <c r="AO14" s="23"/>
      <c r="AP14" s="23"/>
      <c r="AQ14" s="23"/>
      <c r="AR14" s="21"/>
      <c r="BE14" s="335"/>
      <c r="BS14" s="18" t="s">
        <v>6</v>
      </c>
    </row>
    <row r="15" spans="1:74" s="1" customFormat="1" ht="6.9"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35"/>
      <c r="BS15" s="18" t="s">
        <v>4</v>
      </c>
    </row>
    <row r="16" spans="1:74" s="1" customFormat="1" ht="12" customHeight="1">
      <c r="B16" s="22"/>
      <c r="C16" s="23"/>
      <c r="D16" s="30"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26</v>
      </c>
      <c r="AL16" s="23"/>
      <c r="AM16" s="23"/>
      <c r="AN16" s="28" t="s">
        <v>19</v>
      </c>
      <c r="AO16" s="23"/>
      <c r="AP16" s="23"/>
      <c r="AQ16" s="23"/>
      <c r="AR16" s="21"/>
      <c r="BE16" s="335"/>
      <c r="BS16" s="18" t="s">
        <v>4</v>
      </c>
    </row>
    <row r="17" spans="1:71" s="1" customFormat="1" ht="18.45" customHeight="1">
      <c r="B17" s="22"/>
      <c r="C17" s="23"/>
      <c r="D17" s="23"/>
      <c r="E17" s="28" t="s">
        <v>27</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28</v>
      </c>
      <c r="AL17" s="23"/>
      <c r="AM17" s="23"/>
      <c r="AN17" s="28" t="s">
        <v>19</v>
      </c>
      <c r="AO17" s="23"/>
      <c r="AP17" s="23"/>
      <c r="AQ17" s="23"/>
      <c r="AR17" s="21"/>
      <c r="BE17" s="335"/>
      <c r="BS17" s="18" t="s">
        <v>32</v>
      </c>
    </row>
    <row r="18" spans="1:71" s="1" customFormat="1" ht="6.9"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35"/>
      <c r="BS18" s="18" t="s">
        <v>6</v>
      </c>
    </row>
    <row r="19" spans="1:71" s="1" customFormat="1" ht="12" customHeight="1">
      <c r="B19" s="22"/>
      <c r="C19" s="23"/>
      <c r="D19" s="30" t="s">
        <v>33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26</v>
      </c>
      <c r="AL19" s="23"/>
      <c r="AM19" s="23"/>
      <c r="AN19" s="28" t="s">
        <v>19</v>
      </c>
      <c r="AO19" s="23"/>
      <c r="AP19" s="23"/>
      <c r="AQ19" s="23"/>
      <c r="AR19" s="21"/>
      <c r="BE19" s="335"/>
      <c r="BS19" s="18" t="s">
        <v>6</v>
      </c>
    </row>
    <row r="20" spans="1:71" s="1" customFormat="1" ht="18.45" customHeight="1">
      <c r="B20" s="22"/>
      <c r="C20" s="23"/>
      <c r="D20" s="23"/>
      <c r="E20" s="28" t="s">
        <v>27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28</v>
      </c>
      <c r="AL20" s="23"/>
      <c r="AM20" s="23"/>
      <c r="AN20" s="28" t="s">
        <v>19</v>
      </c>
      <c r="AO20" s="23"/>
      <c r="AP20" s="23"/>
      <c r="AQ20" s="23"/>
      <c r="AR20" s="21"/>
      <c r="BE20" s="335"/>
      <c r="BS20" s="18" t="s">
        <v>32</v>
      </c>
    </row>
    <row r="21" spans="1:71" s="1" customFormat="1" ht="6.9"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35"/>
    </row>
    <row r="22" spans="1:71" s="1" customFormat="1" ht="12" customHeight="1">
      <c r="B22" s="22"/>
      <c r="C22" s="23"/>
      <c r="D22" s="30" t="s">
        <v>34</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35"/>
    </row>
    <row r="23" spans="1:71" s="1" customFormat="1" ht="60" customHeight="1">
      <c r="B23" s="22"/>
      <c r="C23" s="23"/>
      <c r="D23" s="23"/>
      <c r="E23" s="360" t="s">
        <v>35</v>
      </c>
      <c r="F23" s="360"/>
      <c r="G23" s="360"/>
      <c r="H23" s="360"/>
      <c r="I23" s="360"/>
      <c r="J23" s="360"/>
      <c r="K23" s="360"/>
      <c r="L23" s="360"/>
      <c r="M23" s="360"/>
      <c r="N23" s="360"/>
      <c r="O23" s="360"/>
      <c r="P23" s="360"/>
      <c r="Q23" s="360"/>
      <c r="R23" s="360"/>
      <c r="S23" s="360"/>
      <c r="T23" s="360"/>
      <c r="U23" s="360"/>
      <c r="V23" s="360"/>
      <c r="W23" s="360"/>
      <c r="X23" s="360"/>
      <c r="Y23" s="360"/>
      <c r="Z23" s="360"/>
      <c r="AA23" s="360"/>
      <c r="AB23" s="360"/>
      <c r="AC23" s="360"/>
      <c r="AD23" s="360"/>
      <c r="AE23" s="360"/>
      <c r="AF23" s="360"/>
      <c r="AG23" s="360"/>
      <c r="AH23" s="360"/>
      <c r="AI23" s="360"/>
      <c r="AJ23" s="360"/>
      <c r="AK23" s="360"/>
      <c r="AL23" s="360"/>
      <c r="AM23" s="360"/>
      <c r="AN23" s="360"/>
      <c r="AO23" s="23"/>
      <c r="AP23" s="23"/>
      <c r="AQ23" s="23"/>
      <c r="AR23" s="21"/>
      <c r="BE23" s="335"/>
    </row>
    <row r="24" spans="1:71" s="1" customFormat="1" ht="6.9"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35"/>
    </row>
    <row r="25" spans="1:71" s="1" customFormat="1" ht="6.9"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35"/>
    </row>
    <row r="26" spans="1:71" s="2" customFormat="1" ht="25.95" customHeight="1">
      <c r="A26" s="35"/>
      <c r="B26" s="36"/>
      <c r="C26" s="37"/>
      <c r="D26" s="38" t="s">
        <v>36</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37">
        <f>ROUND(AG54,2)</f>
        <v>0</v>
      </c>
      <c r="AL26" s="338"/>
      <c r="AM26" s="338"/>
      <c r="AN26" s="338"/>
      <c r="AO26" s="338"/>
      <c r="AP26" s="37"/>
      <c r="AQ26" s="37"/>
      <c r="AR26" s="40"/>
      <c r="BE26" s="335"/>
    </row>
    <row r="27" spans="1:71" s="2" customFormat="1" ht="6.9"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35"/>
    </row>
    <row r="28" spans="1:71" s="2" customFormat="1" ht="13.2">
      <c r="A28" s="35"/>
      <c r="B28" s="36"/>
      <c r="C28" s="37"/>
      <c r="D28" s="37"/>
      <c r="E28" s="37"/>
      <c r="F28" s="37"/>
      <c r="G28" s="37"/>
      <c r="H28" s="37"/>
      <c r="I28" s="37"/>
      <c r="J28" s="37"/>
      <c r="K28" s="37"/>
      <c r="L28" s="361" t="s">
        <v>37</v>
      </c>
      <c r="M28" s="361"/>
      <c r="N28" s="361"/>
      <c r="O28" s="361"/>
      <c r="P28" s="361"/>
      <c r="Q28" s="37"/>
      <c r="R28" s="37"/>
      <c r="S28" s="37"/>
      <c r="T28" s="37"/>
      <c r="U28" s="37"/>
      <c r="V28" s="37"/>
      <c r="W28" s="361" t="s">
        <v>38</v>
      </c>
      <c r="X28" s="361"/>
      <c r="Y28" s="361"/>
      <c r="Z28" s="361"/>
      <c r="AA28" s="361"/>
      <c r="AB28" s="361"/>
      <c r="AC28" s="361"/>
      <c r="AD28" s="361"/>
      <c r="AE28" s="361"/>
      <c r="AF28" s="37"/>
      <c r="AG28" s="37"/>
      <c r="AH28" s="37"/>
      <c r="AI28" s="37"/>
      <c r="AJ28" s="37"/>
      <c r="AK28" s="361" t="s">
        <v>39</v>
      </c>
      <c r="AL28" s="361"/>
      <c r="AM28" s="361"/>
      <c r="AN28" s="361"/>
      <c r="AO28" s="361"/>
      <c r="AP28" s="37"/>
      <c r="AQ28" s="37"/>
      <c r="AR28" s="40"/>
      <c r="BE28" s="335"/>
    </row>
    <row r="29" spans="1:71" s="3" customFormat="1" ht="14.4" customHeight="1">
      <c r="B29" s="41"/>
      <c r="C29" s="42"/>
      <c r="D29" s="30" t="s">
        <v>40</v>
      </c>
      <c r="E29" s="42"/>
      <c r="F29" s="30" t="s">
        <v>41</v>
      </c>
      <c r="G29" s="42"/>
      <c r="H29" s="42"/>
      <c r="I29" s="42"/>
      <c r="J29" s="42"/>
      <c r="K29" s="42"/>
      <c r="L29" s="362">
        <v>0.21</v>
      </c>
      <c r="M29" s="333"/>
      <c r="N29" s="333"/>
      <c r="O29" s="333"/>
      <c r="P29" s="333"/>
      <c r="Q29" s="42"/>
      <c r="R29" s="42"/>
      <c r="S29" s="42"/>
      <c r="T29" s="42"/>
      <c r="U29" s="42"/>
      <c r="V29" s="42"/>
      <c r="W29" s="332">
        <f>ROUND(AZ54, 2)</f>
        <v>0</v>
      </c>
      <c r="X29" s="333"/>
      <c r="Y29" s="333"/>
      <c r="Z29" s="333"/>
      <c r="AA29" s="333"/>
      <c r="AB29" s="333"/>
      <c r="AC29" s="333"/>
      <c r="AD29" s="333"/>
      <c r="AE29" s="333"/>
      <c r="AF29" s="42"/>
      <c r="AG29" s="42"/>
      <c r="AH29" s="42"/>
      <c r="AI29" s="42"/>
      <c r="AJ29" s="42"/>
      <c r="AK29" s="332">
        <f>ROUND(AV54, 2)</f>
        <v>0</v>
      </c>
      <c r="AL29" s="333"/>
      <c r="AM29" s="333"/>
      <c r="AN29" s="333"/>
      <c r="AO29" s="333"/>
      <c r="AP29" s="42"/>
      <c r="AQ29" s="42"/>
      <c r="AR29" s="43"/>
      <c r="BE29" s="336"/>
    </row>
    <row r="30" spans="1:71" s="3" customFormat="1" ht="14.4" customHeight="1">
      <c r="B30" s="41"/>
      <c r="C30" s="42"/>
      <c r="D30" s="42"/>
      <c r="E30" s="42"/>
      <c r="F30" s="30" t="s">
        <v>42</v>
      </c>
      <c r="G30" s="42"/>
      <c r="H30" s="42"/>
      <c r="I30" s="42"/>
      <c r="J30" s="42"/>
      <c r="K30" s="42"/>
      <c r="L30" s="362">
        <v>0.15</v>
      </c>
      <c r="M30" s="333"/>
      <c r="N30" s="333"/>
      <c r="O30" s="333"/>
      <c r="P30" s="333"/>
      <c r="Q30" s="42"/>
      <c r="R30" s="42"/>
      <c r="S30" s="42"/>
      <c r="T30" s="42"/>
      <c r="U30" s="42"/>
      <c r="V30" s="42"/>
      <c r="W30" s="332">
        <f>ROUND(BA54, 2)</f>
        <v>0</v>
      </c>
      <c r="X30" s="333"/>
      <c r="Y30" s="333"/>
      <c r="Z30" s="333"/>
      <c r="AA30" s="333"/>
      <c r="AB30" s="333"/>
      <c r="AC30" s="333"/>
      <c r="AD30" s="333"/>
      <c r="AE30" s="333"/>
      <c r="AF30" s="42"/>
      <c r="AG30" s="42"/>
      <c r="AH30" s="42"/>
      <c r="AI30" s="42"/>
      <c r="AJ30" s="42"/>
      <c r="AK30" s="332">
        <f>ROUND(AW54, 2)</f>
        <v>0</v>
      </c>
      <c r="AL30" s="333"/>
      <c r="AM30" s="333"/>
      <c r="AN30" s="333"/>
      <c r="AO30" s="333"/>
      <c r="AP30" s="42"/>
      <c r="AQ30" s="42"/>
      <c r="AR30" s="43"/>
      <c r="BE30" s="336"/>
    </row>
    <row r="31" spans="1:71" s="3" customFormat="1" ht="14.4" hidden="1" customHeight="1">
      <c r="B31" s="41"/>
      <c r="C31" s="42"/>
      <c r="D31" s="42"/>
      <c r="E31" s="42"/>
      <c r="F31" s="30" t="s">
        <v>43</v>
      </c>
      <c r="G31" s="42"/>
      <c r="H31" s="42"/>
      <c r="I31" s="42"/>
      <c r="J31" s="42"/>
      <c r="K31" s="42"/>
      <c r="L31" s="362">
        <v>0.21</v>
      </c>
      <c r="M31" s="333"/>
      <c r="N31" s="333"/>
      <c r="O31" s="333"/>
      <c r="P31" s="333"/>
      <c r="Q31" s="42"/>
      <c r="R31" s="42"/>
      <c r="S31" s="42"/>
      <c r="T31" s="42"/>
      <c r="U31" s="42"/>
      <c r="V31" s="42"/>
      <c r="W31" s="332">
        <f>ROUND(BB54, 2)</f>
        <v>0</v>
      </c>
      <c r="X31" s="333"/>
      <c r="Y31" s="333"/>
      <c r="Z31" s="333"/>
      <c r="AA31" s="333"/>
      <c r="AB31" s="333"/>
      <c r="AC31" s="333"/>
      <c r="AD31" s="333"/>
      <c r="AE31" s="333"/>
      <c r="AF31" s="42"/>
      <c r="AG31" s="42"/>
      <c r="AH31" s="42"/>
      <c r="AI31" s="42"/>
      <c r="AJ31" s="42"/>
      <c r="AK31" s="332">
        <v>0</v>
      </c>
      <c r="AL31" s="333"/>
      <c r="AM31" s="333"/>
      <c r="AN31" s="333"/>
      <c r="AO31" s="333"/>
      <c r="AP31" s="42"/>
      <c r="AQ31" s="42"/>
      <c r="AR31" s="43"/>
      <c r="BE31" s="336"/>
    </row>
    <row r="32" spans="1:71" s="3" customFormat="1" ht="14.4" hidden="1" customHeight="1">
      <c r="B32" s="41"/>
      <c r="C32" s="42"/>
      <c r="D32" s="42"/>
      <c r="E32" s="42"/>
      <c r="F32" s="30" t="s">
        <v>44</v>
      </c>
      <c r="G32" s="42"/>
      <c r="H32" s="42"/>
      <c r="I32" s="42"/>
      <c r="J32" s="42"/>
      <c r="K32" s="42"/>
      <c r="L32" s="362">
        <v>0.15</v>
      </c>
      <c r="M32" s="333"/>
      <c r="N32" s="333"/>
      <c r="O32" s="333"/>
      <c r="P32" s="333"/>
      <c r="Q32" s="42"/>
      <c r="R32" s="42"/>
      <c r="S32" s="42"/>
      <c r="T32" s="42"/>
      <c r="U32" s="42"/>
      <c r="V32" s="42"/>
      <c r="W32" s="332">
        <f>ROUND(BC54, 2)</f>
        <v>0</v>
      </c>
      <c r="X32" s="333"/>
      <c r="Y32" s="333"/>
      <c r="Z32" s="333"/>
      <c r="AA32" s="333"/>
      <c r="AB32" s="333"/>
      <c r="AC32" s="333"/>
      <c r="AD32" s="333"/>
      <c r="AE32" s="333"/>
      <c r="AF32" s="42"/>
      <c r="AG32" s="42"/>
      <c r="AH32" s="42"/>
      <c r="AI32" s="42"/>
      <c r="AJ32" s="42"/>
      <c r="AK32" s="332">
        <v>0</v>
      </c>
      <c r="AL32" s="333"/>
      <c r="AM32" s="333"/>
      <c r="AN32" s="333"/>
      <c r="AO32" s="333"/>
      <c r="AP32" s="42"/>
      <c r="AQ32" s="42"/>
      <c r="AR32" s="43"/>
      <c r="BE32" s="336"/>
    </row>
    <row r="33" spans="1:57" s="3" customFormat="1" ht="14.4" hidden="1" customHeight="1">
      <c r="B33" s="41"/>
      <c r="C33" s="42"/>
      <c r="D33" s="42"/>
      <c r="E33" s="42"/>
      <c r="F33" s="30" t="s">
        <v>45</v>
      </c>
      <c r="G33" s="42"/>
      <c r="H33" s="42"/>
      <c r="I33" s="42"/>
      <c r="J33" s="42"/>
      <c r="K33" s="42"/>
      <c r="L33" s="362">
        <v>0</v>
      </c>
      <c r="M33" s="333"/>
      <c r="N33" s="333"/>
      <c r="O33" s="333"/>
      <c r="P33" s="333"/>
      <c r="Q33" s="42"/>
      <c r="R33" s="42"/>
      <c r="S33" s="42"/>
      <c r="T33" s="42"/>
      <c r="U33" s="42"/>
      <c r="V33" s="42"/>
      <c r="W33" s="332">
        <f>ROUND(BD54, 2)</f>
        <v>0</v>
      </c>
      <c r="X33" s="333"/>
      <c r="Y33" s="333"/>
      <c r="Z33" s="333"/>
      <c r="AA33" s="333"/>
      <c r="AB33" s="333"/>
      <c r="AC33" s="333"/>
      <c r="AD33" s="333"/>
      <c r="AE33" s="333"/>
      <c r="AF33" s="42"/>
      <c r="AG33" s="42"/>
      <c r="AH33" s="42"/>
      <c r="AI33" s="42"/>
      <c r="AJ33" s="42"/>
      <c r="AK33" s="332">
        <v>0</v>
      </c>
      <c r="AL33" s="333"/>
      <c r="AM33" s="333"/>
      <c r="AN33" s="333"/>
      <c r="AO33" s="333"/>
      <c r="AP33" s="42"/>
      <c r="AQ33" s="42"/>
      <c r="AR33" s="43"/>
    </row>
    <row r="34" spans="1:57" s="2" customFormat="1" ht="6.9"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5" customHeight="1">
      <c r="A35" s="35"/>
      <c r="B35" s="36"/>
      <c r="C35" s="44"/>
      <c r="D35" s="45" t="s">
        <v>46</v>
      </c>
      <c r="E35" s="46"/>
      <c r="F35" s="46"/>
      <c r="G35" s="46"/>
      <c r="H35" s="46"/>
      <c r="I35" s="46"/>
      <c r="J35" s="46"/>
      <c r="K35" s="46"/>
      <c r="L35" s="46"/>
      <c r="M35" s="46"/>
      <c r="N35" s="46"/>
      <c r="O35" s="46"/>
      <c r="P35" s="46"/>
      <c r="Q35" s="46"/>
      <c r="R35" s="46"/>
      <c r="S35" s="46"/>
      <c r="T35" s="47" t="s">
        <v>47</v>
      </c>
      <c r="U35" s="46"/>
      <c r="V35" s="46"/>
      <c r="W35" s="46"/>
      <c r="X35" s="339" t="s">
        <v>48</v>
      </c>
      <c r="Y35" s="340"/>
      <c r="Z35" s="340"/>
      <c r="AA35" s="340"/>
      <c r="AB35" s="340"/>
      <c r="AC35" s="46"/>
      <c r="AD35" s="46"/>
      <c r="AE35" s="46"/>
      <c r="AF35" s="46"/>
      <c r="AG35" s="46"/>
      <c r="AH35" s="46"/>
      <c r="AI35" s="46"/>
      <c r="AJ35" s="46"/>
      <c r="AK35" s="341">
        <f>SUM(AK26:AK33)</f>
        <v>0</v>
      </c>
      <c r="AL35" s="340"/>
      <c r="AM35" s="340"/>
      <c r="AN35" s="340"/>
      <c r="AO35" s="342"/>
      <c r="AP35" s="44"/>
      <c r="AQ35" s="44"/>
      <c r="AR35" s="40"/>
      <c r="BE35" s="35"/>
    </row>
    <row r="36" spans="1:57" s="2" customFormat="1" ht="6.9"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 customHeight="1">
      <c r="A42" s="35"/>
      <c r="B42" s="36"/>
      <c r="C42" s="24" t="s">
        <v>49</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0" t="s">
        <v>13</v>
      </c>
      <c r="D44" s="53"/>
      <c r="E44" s="53"/>
      <c r="F44" s="53"/>
      <c r="G44" s="53"/>
      <c r="H44" s="53"/>
      <c r="I44" s="53"/>
      <c r="J44" s="53"/>
      <c r="K44" s="53"/>
      <c r="L44" s="53" t="str">
        <f>K5</f>
        <v>64019133</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 customHeight="1">
      <c r="B45" s="55"/>
      <c r="C45" s="56" t="s">
        <v>16</v>
      </c>
      <c r="D45" s="57"/>
      <c r="E45" s="57"/>
      <c r="F45" s="57"/>
      <c r="G45" s="57"/>
      <c r="H45" s="57"/>
      <c r="I45" s="57"/>
      <c r="J45" s="57"/>
      <c r="K45" s="57"/>
      <c r="L45" s="352" t="str">
        <f>K6</f>
        <v>Oprava kolejí a výhybek v žst. Česká Skalice</v>
      </c>
      <c r="M45" s="353"/>
      <c r="N45" s="353"/>
      <c r="O45" s="353"/>
      <c r="P45" s="353"/>
      <c r="Q45" s="353"/>
      <c r="R45" s="353"/>
      <c r="S45" s="353"/>
      <c r="T45" s="353"/>
      <c r="U45" s="353"/>
      <c r="V45" s="353"/>
      <c r="W45" s="353"/>
      <c r="X45" s="353"/>
      <c r="Y45" s="353"/>
      <c r="Z45" s="353"/>
      <c r="AA45" s="353"/>
      <c r="AB45" s="353"/>
      <c r="AC45" s="353"/>
      <c r="AD45" s="353"/>
      <c r="AE45" s="353"/>
      <c r="AF45" s="353"/>
      <c r="AG45" s="353"/>
      <c r="AH45" s="353"/>
      <c r="AI45" s="353"/>
      <c r="AJ45" s="353"/>
      <c r="AK45" s="353"/>
      <c r="AL45" s="353"/>
      <c r="AM45" s="353"/>
      <c r="AN45" s="353"/>
      <c r="AO45" s="353"/>
      <c r="AP45" s="57"/>
      <c r="AQ45" s="57"/>
      <c r="AR45" s="58"/>
    </row>
    <row r="46" spans="1:57" s="2" customFormat="1" ht="6.9"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21</v>
      </c>
      <c r="D47" s="37"/>
      <c r="E47" s="37"/>
      <c r="F47" s="37"/>
      <c r="G47" s="37"/>
      <c r="H47" s="37"/>
      <c r="I47" s="37"/>
      <c r="J47" s="37"/>
      <c r="K47" s="37"/>
      <c r="L47" s="59" t="str">
        <f>IF(K8="","",K8)</f>
        <v>žst. Česká Skalice</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354" t="str">
        <f>IF(AN8= "","",AN8)</f>
        <v>28. 8. 2019</v>
      </c>
      <c r="AN47" s="354"/>
      <c r="AO47" s="37"/>
      <c r="AP47" s="37"/>
      <c r="AQ47" s="37"/>
      <c r="AR47" s="40"/>
      <c r="BE47" s="35"/>
    </row>
    <row r="48" spans="1:57" s="2" customFormat="1" ht="6.9"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15.6" customHeight="1">
      <c r="A49" s="35"/>
      <c r="B49" s="36"/>
      <c r="C49" s="30" t="s">
        <v>25</v>
      </c>
      <c r="D49" s="37"/>
      <c r="E49" s="37"/>
      <c r="F49" s="37"/>
      <c r="G49" s="37"/>
      <c r="H49" s="37"/>
      <c r="I49" s="37"/>
      <c r="J49" s="37"/>
      <c r="K49" s="37"/>
      <c r="L49" s="53" t="str">
        <f>IF(E11= "","",E11)</f>
        <v xml:space="preserve"> </v>
      </c>
      <c r="M49" s="37"/>
      <c r="N49" s="37"/>
      <c r="O49" s="37"/>
      <c r="P49" s="37"/>
      <c r="Q49" s="37"/>
      <c r="R49" s="37"/>
      <c r="S49" s="37"/>
      <c r="T49" s="37"/>
      <c r="U49" s="37"/>
      <c r="V49" s="37"/>
      <c r="W49" s="37"/>
      <c r="X49" s="37"/>
      <c r="Y49" s="37"/>
      <c r="Z49" s="37"/>
      <c r="AA49" s="37"/>
      <c r="AB49" s="37"/>
      <c r="AC49" s="37"/>
      <c r="AD49" s="37"/>
      <c r="AE49" s="37"/>
      <c r="AF49" s="37"/>
      <c r="AG49" s="37"/>
      <c r="AH49" s="37"/>
      <c r="AI49" s="30" t="s">
        <v>31</v>
      </c>
      <c r="AJ49" s="37"/>
      <c r="AK49" s="37"/>
      <c r="AL49" s="37"/>
      <c r="AM49" s="350" t="str">
        <f>IF(E17="","",E17)</f>
        <v xml:space="preserve"> </v>
      </c>
      <c r="AN49" s="351"/>
      <c r="AO49" s="351"/>
      <c r="AP49" s="351"/>
      <c r="AQ49" s="37"/>
      <c r="AR49" s="40"/>
      <c r="AS49" s="344" t="s">
        <v>50</v>
      </c>
      <c r="AT49" s="345"/>
      <c r="AU49" s="61"/>
      <c r="AV49" s="61"/>
      <c r="AW49" s="61"/>
      <c r="AX49" s="61"/>
      <c r="AY49" s="61"/>
      <c r="AZ49" s="61"/>
      <c r="BA49" s="61"/>
      <c r="BB49" s="61"/>
      <c r="BC49" s="61"/>
      <c r="BD49" s="62"/>
      <c r="BE49" s="35"/>
    </row>
    <row r="50" spans="1:91" s="2" customFormat="1" ht="15.6" customHeight="1">
      <c r="A50" s="35"/>
      <c r="B50" s="36"/>
      <c r="C50" s="30" t="s">
        <v>29</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33</v>
      </c>
      <c r="AJ50" s="37"/>
      <c r="AK50" s="37"/>
      <c r="AL50" s="37"/>
      <c r="AM50" s="350" t="str">
        <f>IF(E20="","",E20)</f>
        <v xml:space="preserve"> </v>
      </c>
      <c r="AN50" s="351"/>
      <c r="AO50" s="351"/>
      <c r="AP50" s="351"/>
      <c r="AQ50" s="37"/>
      <c r="AR50" s="40"/>
      <c r="AS50" s="346"/>
      <c r="AT50" s="347"/>
      <c r="AU50" s="63"/>
      <c r="AV50" s="63"/>
      <c r="AW50" s="63"/>
      <c r="AX50" s="63"/>
      <c r="AY50" s="63"/>
      <c r="AZ50" s="63"/>
      <c r="BA50" s="63"/>
      <c r="BB50" s="63"/>
      <c r="BC50" s="63"/>
      <c r="BD50" s="64"/>
      <c r="BE50" s="35"/>
    </row>
    <row r="51" spans="1:91" s="2" customFormat="1" ht="10.8"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48"/>
      <c r="AT51" s="349"/>
      <c r="AU51" s="65"/>
      <c r="AV51" s="65"/>
      <c r="AW51" s="65"/>
      <c r="AX51" s="65"/>
      <c r="AY51" s="65"/>
      <c r="AZ51" s="65"/>
      <c r="BA51" s="65"/>
      <c r="BB51" s="65"/>
      <c r="BC51" s="65"/>
      <c r="BD51" s="66"/>
      <c r="BE51" s="35"/>
    </row>
    <row r="52" spans="1:91" s="2" customFormat="1" ht="29.25" customHeight="1">
      <c r="A52" s="35"/>
      <c r="B52" s="36"/>
      <c r="C52" s="370" t="s">
        <v>51</v>
      </c>
      <c r="D52" s="364"/>
      <c r="E52" s="364"/>
      <c r="F52" s="364"/>
      <c r="G52" s="364"/>
      <c r="H52" s="67"/>
      <c r="I52" s="363" t="s">
        <v>52</v>
      </c>
      <c r="J52" s="364"/>
      <c r="K52" s="364"/>
      <c r="L52" s="364"/>
      <c r="M52" s="364"/>
      <c r="N52" s="364"/>
      <c r="O52" s="364"/>
      <c r="P52" s="364"/>
      <c r="Q52" s="364"/>
      <c r="R52" s="364"/>
      <c r="S52" s="364"/>
      <c r="T52" s="364"/>
      <c r="U52" s="364"/>
      <c r="V52" s="364"/>
      <c r="W52" s="364"/>
      <c r="X52" s="364"/>
      <c r="Y52" s="364"/>
      <c r="Z52" s="364"/>
      <c r="AA52" s="364"/>
      <c r="AB52" s="364"/>
      <c r="AC52" s="364"/>
      <c r="AD52" s="364"/>
      <c r="AE52" s="364"/>
      <c r="AF52" s="364"/>
      <c r="AG52" s="365" t="s">
        <v>53</v>
      </c>
      <c r="AH52" s="364"/>
      <c r="AI52" s="364"/>
      <c r="AJ52" s="364"/>
      <c r="AK52" s="364"/>
      <c r="AL52" s="364"/>
      <c r="AM52" s="364"/>
      <c r="AN52" s="363" t="s">
        <v>54</v>
      </c>
      <c r="AO52" s="364"/>
      <c r="AP52" s="364"/>
      <c r="AQ52" s="68" t="s">
        <v>55</v>
      </c>
      <c r="AR52" s="40"/>
      <c r="AS52" s="69" t="s">
        <v>56</v>
      </c>
      <c r="AT52" s="70" t="s">
        <v>57</v>
      </c>
      <c r="AU52" s="70" t="s">
        <v>58</v>
      </c>
      <c r="AV52" s="70" t="s">
        <v>59</v>
      </c>
      <c r="AW52" s="70" t="s">
        <v>60</v>
      </c>
      <c r="AX52" s="70" t="s">
        <v>61</v>
      </c>
      <c r="AY52" s="70" t="s">
        <v>62</v>
      </c>
      <c r="AZ52" s="70" t="s">
        <v>63</v>
      </c>
      <c r="BA52" s="70" t="s">
        <v>64</v>
      </c>
      <c r="BB52" s="70" t="s">
        <v>65</v>
      </c>
      <c r="BC52" s="70" t="s">
        <v>66</v>
      </c>
      <c r="BD52" s="71" t="s">
        <v>67</v>
      </c>
      <c r="BE52" s="35"/>
    </row>
    <row r="53" spans="1:91" s="2" customFormat="1" ht="10.8"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 customHeight="1">
      <c r="B54" s="75"/>
      <c r="C54" s="76" t="s">
        <v>68</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68">
        <f>ROUND(SUM(AG55:AG59),2)</f>
        <v>0</v>
      </c>
      <c r="AH54" s="368"/>
      <c r="AI54" s="368"/>
      <c r="AJ54" s="368"/>
      <c r="AK54" s="368"/>
      <c r="AL54" s="368"/>
      <c r="AM54" s="368"/>
      <c r="AN54" s="369">
        <f t="shared" ref="AN54:AN59" si="0">SUM(AG54,AT54)</f>
        <v>0</v>
      </c>
      <c r="AO54" s="369"/>
      <c r="AP54" s="369"/>
      <c r="AQ54" s="79" t="s">
        <v>19</v>
      </c>
      <c r="AR54" s="80"/>
      <c r="AS54" s="81">
        <f>ROUND(SUM(AS55:AS59),2)</f>
        <v>0</v>
      </c>
      <c r="AT54" s="82">
        <f t="shared" ref="AT54:AT59" si="1">ROUND(SUM(AV54:AW54),2)</f>
        <v>0</v>
      </c>
      <c r="AU54" s="83">
        <f>ROUND(SUM(AU55:AU59),5)</f>
        <v>0</v>
      </c>
      <c r="AV54" s="82">
        <f>ROUND(AZ54*L29,2)</f>
        <v>0</v>
      </c>
      <c r="AW54" s="82">
        <f>ROUND(BA54*L30,2)</f>
        <v>0</v>
      </c>
      <c r="AX54" s="82">
        <f>ROUND(BB54*L29,2)</f>
        <v>0</v>
      </c>
      <c r="AY54" s="82">
        <f>ROUND(BC54*L30,2)</f>
        <v>0</v>
      </c>
      <c r="AZ54" s="82">
        <f>ROUND(SUM(AZ55:AZ59),2)</f>
        <v>0</v>
      </c>
      <c r="BA54" s="82">
        <f>ROUND(SUM(BA55:BA59),2)</f>
        <v>0</v>
      </c>
      <c r="BB54" s="82">
        <f>ROUND(SUM(BB55:BB59),2)</f>
        <v>0</v>
      </c>
      <c r="BC54" s="82">
        <f>ROUND(SUM(BC55:BC59),2)</f>
        <v>0</v>
      </c>
      <c r="BD54" s="84">
        <f>ROUND(SUM(BD55:BD59),2)</f>
        <v>0</v>
      </c>
      <c r="BS54" s="85" t="s">
        <v>69</v>
      </c>
      <c r="BT54" s="85" t="s">
        <v>70</v>
      </c>
      <c r="BU54" s="86" t="s">
        <v>71</v>
      </c>
      <c r="BV54" s="85" t="s">
        <v>72</v>
      </c>
      <c r="BW54" s="85" t="s">
        <v>5</v>
      </c>
      <c r="BX54" s="85" t="s">
        <v>73</v>
      </c>
      <c r="CL54" s="85" t="s">
        <v>19</v>
      </c>
    </row>
    <row r="55" spans="1:91" s="7" customFormat="1" ht="26.4" customHeight="1">
      <c r="A55" s="87" t="s">
        <v>74</v>
      </c>
      <c r="B55" s="88"/>
      <c r="C55" s="89"/>
      <c r="D55" s="371" t="s">
        <v>75</v>
      </c>
      <c r="E55" s="371"/>
      <c r="F55" s="371"/>
      <c r="G55" s="371"/>
      <c r="H55" s="371"/>
      <c r="I55" s="90"/>
      <c r="J55" s="371" t="s">
        <v>76</v>
      </c>
      <c r="K55" s="371"/>
      <c r="L55" s="371"/>
      <c r="M55" s="371"/>
      <c r="N55" s="371"/>
      <c r="O55" s="371"/>
      <c r="P55" s="371"/>
      <c r="Q55" s="371"/>
      <c r="R55" s="371"/>
      <c r="S55" s="371"/>
      <c r="T55" s="371"/>
      <c r="U55" s="371"/>
      <c r="V55" s="371"/>
      <c r="W55" s="371"/>
      <c r="X55" s="371"/>
      <c r="Y55" s="371"/>
      <c r="Z55" s="371"/>
      <c r="AA55" s="371"/>
      <c r="AB55" s="371"/>
      <c r="AC55" s="371"/>
      <c r="AD55" s="371"/>
      <c r="AE55" s="371"/>
      <c r="AF55" s="371"/>
      <c r="AG55" s="366">
        <f>'SO 01 - Železniční svršek'!J30</f>
        <v>0</v>
      </c>
      <c r="AH55" s="367"/>
      <c r="AI55" s="367"/>
      <c r="AJ55" s="367"/>
      <c r="AK55" s="367"/>
      <c r="AL55" s="367"/>
      <c r="AM55" s="367"/>
      <c r="AN55" s="366">
        <f t="shared" si="0"/>
        <v>0</v>
      </c>
      <c r="AO55" s="367"/>
      <c r="AP55" s="367"/>
      <c r="AQ55" s="91" t="s">
        <v>77</v>
      </c>
      <c r="AR55" s="92"/>
      <c r="AS55" s="93">
        <v>0</v>
      </c>
      <c r="AT55" s="94">
        <f t="shared" si="1"/>
        <v>0</v>
      </c>
      <c r="AU55" s="95">
        <f>'SO 01 - Železniční svršek'!P82</f>
        <v>0</v>
      </c>
      <c r="AV55" s="94">
        <f>'SO 01 - Železniční svršek'!J33</f>
        <v>0</v>
      </c>
      <c r="AW55" s="94">
        <f>'SO 01 - Železniční svršek'!J34</f>
        <v>0</v>
      </c>
      <c r="AX55" s="94">
        <f>'SO 01 - Železniční svršek'!J35</f>
        <v>0</v>
      </c>
      <c r="AY55" s="94">
        <f>'SO 01 - Železniční svršek'!J36</f>
        <v>0</v>
      </c>
      <c r="AZ55" s="94">
        <f>'SO 01 - Železniční svršek'!F33</f>
        <v>0</v>
      </c>
      <c r="BA55" s="94">
        <f>'SO 01 - Železniční svršek'!F34</f>
        <v>0</v>
      </c>
      <c r="BB55" s="94">
        <f>'SO 01 - Železniční svršek'!F35</f>
        <v>0</v>
      </c>
      <c r="BC55" s="94">
        <f>'SO 01 - Železniční svršek'!F36</f>
        <v>0</v>
      </c>
      <c r="BD55" s="96">
        <f>'SO 01 - Železniční svršek'!F37</f>
        <v>0</v>
      </c>
      <c r="BT55" s="97" t="s">
        <v>78</v>
      </c>
      <c r="BV55" s="97" t="s">
        <v>72</v>
      </c>
      <c r="BW55" s="97" t="s">
        <v>79</v>
      </c>
      <c r="BX55" s="97" t="s">
        <v>5</v>
      </c>
      <c r="CL55" s="97" t="s">
        <v>19</v>
      </c>
      <c r="CM55" s="97" t="s">
        <v>80</v>
      </c>
    </row>
    <row r="56" spans="1:91" s="7" customFormat="1" ht="14.4" customHeight="1">
      <c r="A56" s="87" t="s">
        <v>74</v>
      </c>
      <c r="B56" s="88"/>
      <c r="C56" s="89"/>
      <c r="D56" s="371" t="s">
        <v>81</v>
      </c>
      <c r="E56" s="371"/>
      <c r="F56" s="371"/>
      <c r="G56" s="371"/>
      <c r="H56" s="371"/>
      <c r="I56" s="90"/>
      <c r="J56" s="371" t="s">
        <v>82</v>
      </c>
      <c r="K56" s="371"/>
      <c r="L56" s="371"/>
      <c r="M56" s="371"/>
      <c r="N56" s="371"/>
      <c r="O56" s="371"/>
      <c r="P56" s="371"/>
      <c r="Q56" s="371"/>
      <c r="R56" s="371"/>
      <c r="S56" s="371"/>
      <c r="T56" s="371"/>
      <c r="U56" s="371"/>
      <c r="V56" s="371"/>
      <c r="W56" s="371"/>
      <c r="X56" s="371"/>
      <c r="Y56" s="371"/>
      <c r="Z56" s="371"/>
      <c r="AA56" s="371"/>
      <c r="AB56" s="371"/>
      <c r="AC56" s="371"/>
      <c r="AD56" s="371"/>
      <c r="AE56" s="371"/>
      <c r="AF56" s="371"/>
      <c r="AG56" s="366">
        <f>'01.1 - Železniční přejezd...'!J30</f>
        <v>0</v>
      </c>
      <c r="AH56" s="367"/>
      <c r="AI56" s="367"/>
      <c r="AJ56" s="367"/>
      <c r="AK56" s="367"/>
      <c r="AL56" s="367"/>
      <c r="AM56" s="367"/>
      <c r="AN56" s="366">
        <f t="shared" si="0"/>
        <v>0</v>
      </c>
      <c r="AO56" s="367"/>
      <c r="AP56" s="367"/>
      <c r="AQ56" s="91" t="s">
        <v>77</v>
      </c>
      <c r="AR56" s="92"/>
      <c r="AS56" s="93">
        <v>0</v>
      </c>
      <c r="AT56" s="94">
        <f t="shared" si="1"/>
        <v>0</v>
      </c>
      <c r="AU56" s="95">
        <f>'01.1 - Železniční přejezd...'!P82</f>
        <v>0</v>
      </c>
      <c r="AV56" s="94">
        <f>'01.1 - Železniční přejezd...'!J33</f>
        <v>0</v>
      </c>
      <c r="AW56" s="94">
        <f>'01.1 - Železniční přejezd...'!J34</f>
        <v>0</v>
      </c>
      <c r="AX56" s="94">
        <f>'01.1 - Železniční přejezd...'!J35</f>
        <v>0</v>
      </c>
      <c r="AY56" s="94">
        <f>'01.1 - Železniční přejezd...'!J36</f>
        <v>0</v>
      </c>
      <c r="AZ56" s="94">
        <f>'01.1 - Železniční přejezd...'!F33</f>
        <v>0</v>
      </c>
      <c r="BA56" s="94">
        <f>'01.1 - Železniční přejezd...'!F34</f>
        <v>0</v>
      </c>
      <c r="BB56" s="94">
        <f>'01.1 - Železniční přejezd...'!F35</f>
        <v>0</v>
      </c>
      <c r="BC56" s="94">
        <f>'01.1 - Železniční přejezd...'!F36</f>
        <v>0</v>
      </c>
      <c r="BD56" s="96">
        <f>'01.1 - Železniční přejezd...'!F37</f>
        <v>0</v>
      </c>
      <c r="BT56" s="97" t="s">
        <v>78</v>
      </c>
      <c r="BV56" s="97" t="s">
        <v>72</v>
      </c>
      <c r="BW56" s="97" t="s">
        <v>83</v>
      </c>
      <c r="BX56" s="97" t="s">
        <v>5</v>
      </c>
      <c r="CL56" s="97" t="s">
        <v>19</v>
      </c>
      <c r="CM56" s="97" t="s">
        <v>80</v>
      </c>
    </row>
    <row r="57" spans="1:91" s="7" customFormat="1" ht="14.4" customHeight="1">
      <c r="A57" s="87" t="s">
        <v>74</v>
      </c>
      <c r="B57" s="88"/>
      <c r="C57" s="89"/>
      <c r="D57" s="371" t="s">
        <v>84</v>
      </c>
      <c r="E57" s="371"/>
      <c r="F57" s="371"/>
      <c r="G57" s="371"/>
      <c r="H57" s="371"/>
      <c r="I57" s="90"/>
      <c r="J57" s="371" t="s">
        <v>85</v>
      </c>
      <c r="K57" s="371"/>
      <c r="L57" s="371"/>
      <c r="M57" s="371"/>
      <c r="N57" s="371"/>
      <c r="O57" s="371"/>
      <c r="P57" s="371"/>
      <c r="Q57" s="371"/>
      <c r="R57" s="371"/>
      <c r="S57" s="371"/>
      <c r="T57" s="371"/>
      <c r="U57" s="371"/>
      <c r="V57" s="371"/>
      <c r="W57" s="371"/>
      <c r="X57" s="371"/>
      <c r="Y57" s="371"/>
      <c r="Z57" s="371"/>
      <c r="AA57" s="371"/>
      <c r="AB57" s="371"/>
      <c r="AC57" s="371"/>
      <c r="AD57" s="371"/>
      <c r="AE57" s="371"/>
      <c r="AF57" s="371"/>
      <c r="AG57" s="366">
        <f>'01.2 - Následná úprava GPK'!J30</f>
        <v>0</v>
      </c>
      <c r="AH57" s="367"/>
      <c r="AI57" s="367"/>
      <c r="AJ57" s="367"/>
      <c r="AK57" s="367"/>
      <c r="AL57" s="367"/>
      <c r="AM57" s="367"/>
      <c r="AN57" s="366">
        <f t="shared" si="0"/>
        <v>0</v>
      </c>
      <c r="AO57" s="367"/>
      <c r="AP57" s="367"/>
      <c r="AQ57" s="91" t="s">
        <v>77</v>
      </c>
      <c r="AR57" s="92"/>
      <c r="AS57" s="93">
        <v>0</v>
      </c>
      <c r="AT57" s="94">
        <f t="shared" si="1"/>
        <v>0</v>
      </c>
      <c r="AU57" s="95">
        <f>'01.2 - Následná úprava GPK'!P82</f>
        <v>0</v>
      </c>
      <c r="AV57" s="94">
        <f>'01.2 - Následná úprava GPK'!J33</f>
        <v>0</v>
      </c>
      <c r="AW57" s="94">
        <f>'01.2 - Následná úprava GPK'!J34</f>
        <v>0</v>
      </c>
      <c r="AX57" s="94">
        <f>'01.2 - Následná úprava GPK'!J35</f>
        <v>0</v>
      </c>
      <c r="AY57" s="94">
        <f>'01.2 - Následná úprava GPK'!J36</f>
        <v>0</v>
      </c>
      <c r="AZ57" s="94">
        <f>'01.2 - Následná úprava GPK'!F33</f>
        <v>0</v>
      </c>
      <c r="BA57" s="94">
        <f>'01.2 - Následná úprava GPK'!F34</f>
        <v>0</v>
      </c>
      <c r="BB57" s="94">
        <f>'01.2 - Následná úprava GPK'!F35</f>
        <v>0</v>
      </c>
      <c r="BC57" s="94">
        <f>'01.2 - Následná úprava GPK'!F36</f>
        <v>0</v>
      </c>
      <c r="BD57" s="96">
        <f>'01.2 - Následná úprava GPK'!F37</f>
        <v>0</v>
      </c>
      <c r="BT57" s="97" t="s">
        <v>78</v>
      </c>
      <c r="BV57" s="97" t="s">
        <v>72</v>
      </c>
      <c r="BW57" s="97" t="s">
        <v>86</v>
      </c>
      <c r="BX57" s="97" t="s">
        <v>5</v>
      </c>
      <c r="CL57" s="97" t="s">
        <v>19</v>
      </c>
      <c r="CM57" s="97" t="s">
        <v>80</v>
      </c>
    </row>
    <row r="58" spans="1:91" s="7" customFormat="1" ht="14.4" customHeight="1">
      <c r="A58" s="87" t="s">
        <v>74</v>
      </c>
      <c r="B58" s="88"/>
      <c r="C58" s="89"/>
      <c r="D58" s="371" t="s">
        <v>87</v>
      </c>
      <c r="E58" s="371"/>
      <c r="F58" s="371"/>
      <c r="G58" s="371"/>
      <c r="H58" s="371"/>
      <c r="I58" s="90"/>
      <c r="J58" s="371" t="s">
        <v>88</v>
      </c>
      <c r="K58" s="371"/>
      <c r="L58" s="371"/>
      <c r="M58" s="371"/>
      <c r="N58" s="371"/>
      <c r="O58" s="371"/>
      <c r="P58" s="371"/>
      <c r="Q58" s="371"/>
      <c r="R58" s="371"/>
      <c r="S58" s="371"/>
      <c r="T58" s="371"/>
      <c r="U58" s="371"/>
      <c r="V58" s="371"/>
      <c r="W58" s="371"/>
      <c r="X58" s="371"/>
      <c r="Y58" s="371"/>
      <c r="Z58" s="371"/>
      <c r="AA58" s="371"/>
      <c r="AB58" s="371"/>
      <c r="AC58" s="371"/>
      <c r="AD58" s="371"/>
      <c r="AE58" s="371"/>
      <c r="AF58" s="371"/>
      <c r="AG58" s="366">
        <f>'01.3 - Materiál objednatele'!J30</f>
        <v>0</v>
      </c>
      <c r="AH58" s="367"/>
      <c r="AI58" s="367"/>
      <c r="AJ58" s="367"/>
      <c r="AK58" s="367"/>
      <c r="AL58" s="367"/>
      <c r="AM58" s="367"/>
      <c r="AN58" s="366">
        <f t="shared" si="0"/>
        <v>0</v>
      </c>
      <c r="AO58" s="367"/>
      <c r="AP58" s="367"/>
      <c r="AQ58" s="91" t="s">
        <v>77</v>
      </c>
      <c r="AR58" s="92"/>
      <c r="AS58" s="93">
        <v>0</v>
      </c>
      <c r="AT58" s="94">
        <f t="shared" si="1"/>
        <v>0</v>
      </c>
      <c r="AU58" s="95">
        <f>'01.3 - Materiál objednatele'!P81</f>
        <v>0</v>
      </c>
      <c r="AV58" s="94">
        <f>'01.3 - Materiál objednatele'!J33</f>
        <v>0</v>
      </c>
      <c r="AW58" s="94">
        <f>'01.3 - Materiál objednatele'!J34</f>
        <v>0</v>
      </c>
      <c r="AX58" s="94">
        <f>'01.3 - Materiál objednatele'!J35</f>
        <v>0</v>
      </c>
      <c r="AY58" s="94">
        <f>'01.3 - Materiál objednatele'!J36</f>
        <v>0</v>
      </c>
      <c r="AZ58" s="94">
        <f>'01.3 - Materiál objednatele'!F33</f>
        <v>0</v>
      </c>
      <c r="BA58" s="94">
        <f>'01.3 - Materiál objednatele'!F34</f>
        <v>0</v>
      </c>
      <c r="BB58" s="94">
        <f>'01.3 - Materiál objednatele'!F35</f>
        <v>0</v>
      </c>
      <c r="BC58" s="94">
        <f>'01.3 - Materiál objednatele'!F36</f>
        <v>0</v>
      </c>
      <c r="BD58" s="96">
        <f>'01.3 - Materiál objednatele'!F37</f>
        <v>0</v>
      </c>
      <c r="BT58" s="97" t="s">
        <v>78</v>
      </c>
      <c r="BV58" s="97" t="s">
        <v>72</v>
      </c>
      <c r="BW58" s="97" t="s">
        <v>89</v>
      </c>
      <c r="BX58" s="97" t="s">
        <v>5</v>
      </c>
      <c r="CL58" s="97" t="s">
        <v>19</v>
      </c>
      <c r="CM58" s="97" t="s">
        <v>80</v>
      </c>
    </row>
    <row r="59" spans="1:91" s="7" customFormat="1" ht="14.4" customHeight="1">
      <c r="A59" s="87" t="s">
        <v>74</v>
      </c>
      <c r="B59" s="88"/>
      <c r="C59" s="89"/>
      <c r="D59" s="371" t="s">
        <v>90</v>
      </c>
      <c r="E59" s="371"/>
      <c r="F59" s="371"/>
      <c r="G59" s="371"/>
      <c r="H59" s="371"/>
      <c r="I59" s="90"/>
      <c r="J59" s="371" t="s">
        <v>91</v>
      </c>
      <c r="K59" s="371"/>
      <c r="L59" s="371"/>
      <c r="M59" s="371"/>
      <c r="N59" s="371"/>
      <c r="O59" s="371"/>
      <c r="P59" s="371"/>
      <c r="Q59" s="371"/>
      <c r="R59" s="371"/>
      <c r="S59" s="371"/>
      <c r="T59" s="371"/>
      <c r="U59" s="371"/>
      <c r="V59" s="371"/>
      <c r="W59" s="371"/>
      <c r="X59" s="371"/>
      <c r="Y59" s="371"/>
      <c r="Z59" s="371"/>
      <c r="AA59" s="371"/>
      <c r="AB59" s="371"/>
      <c r="AC59" s="371"/>
      <c r="AD59" s="371"/>
      <c r="AE59" s="371"/>
      <c r="AF59" s="371"/>
      <c r="AG59" s="366">
        <f>'VON - Vedlejší a ostatní ...'!J30</f>
        <v>0</v>
      </c>
      <c r="AH59" s="367"/>
      <c r="AI59" s="367"/>
      <c r="AJ59" s="367"/>
      <c r="AK59" s="367"/>
      <c r="AL59" s="367"/>
      <c r="AM59" s="367"/>
      <c r="AN59" s="366">
        <f t="shared" si="0"/>
        <v>0</v>
      </c>
      <c r="AO59" s="367"/>
      <c r="AP59" s="367"/>
      <c r="AQ59" s="91" t="s">
        <v>77</v>
      </c>
      <c r="AR59" s="92"/>
      <c r="AS59" s="98">
        <v>0</v>
      </c>
      <c r="AT59" s="99">
        <f t="shared" si="1"/>
        <v>0</v>
      </c>
      <c r="AU59" s="100">
        <f>'VON - Vedlejší a ostatní ...'!P80</f>
        <v>0</v>
      </c>
      <c r="AV59" s="99">
        <f>'VON - Vedlejší a ostatní ...'!J33</f>
        <v>0</v>
      </c>
      <c r="AW59" s="99">
        <f>'VON - Vedlejší a ostatní ...'!J34</f>
        <v>0</v>
      </c>
      <c r="AX59" s="99">
        <f>'VON - Vedlejší a ostatní ...'!J35</f>
        <v>0</v>
      </c>
      <c r="AY59" s="99">
        <f>'VON - Vedlejší a ostatní ...'!J36</f>
        <v>0</v>
      </c>
      <c r="AZ59" s="99">
        <f>'VON - Vedlejší a ostatní ...'!F33</f>
        <v>0</v>
      </c>
      <c r="BA59" s="99">
        <f>'VON - Vedlejší a ostatní ...'!F34</f>
        <v>0</v>
      </c>
      <c r="BB59" s="99">
        <f>'VON - Vedlejší a ostatní ...'!F35</f>
        <v>0</v>
      </c>
      <c r="BC59" s="99">
        <f>'VON - Vedlejší a ostatní ...'!F36</f>
        <v>0</v>
      </c>
      <c r="BD59" s="101">
        <f>'VON - Vedlejší a ostatní ...'!F37</f>
        <v>0</v>
      </c>
      <c r="BT59" s="97" t="s">
        <v>78</v>
      </c>
      <c r="BV59" s="97" t="s">
        <v>72</v>
      </c>
      <c r="BW59" s="97" t="s">
        <v>92</v>
      </c>
      <c r="BX59" s="97" t="s">
        <v>5</v>
      </c>
      <c r="CL59" s="97" t="s">
        <v>19</v>
      </c>
      <c r="CM59" s="97" t="s">
        <v>80</v>
      </c>
    </row>
    <row r="60" spans="1:91" s="2" customFormat="1" ht="30" customHeight="1">
      <c r="A60" s="35"/>
      <c r="B60" s="36"/>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40"/>
      <c r="AS60" s="35"/>
      <c r="AT60" s="35"/>
      <c r="AU60" s="35"/>
      <c r="AV60" s="35"/>
      <c r="AW60" s="35"/>
      <c r="AX60" s="35"/>
      <c r="AY60" s="35"/>
      <c r="AZ60" s="35"/>
      <c r="BA60" s="35"/>
      <c r="BB60" s="35"/>
      <c r="BC60" s="35"/>
      <c r="BD60" s="35"/>
      <c r="BE60" s="35"/>
    </row>
    <row r="61" spans="1:91" s="2" customFormat="1" ht="6.9" customHeight="1">
      <c r="A61" s="35"/>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0"/>
      <c r="AS61" s="35"/>
      <c r="AT61" s="35"/>
      <c r="AU61" s="35"/>
      <c r="AV61" s="35"/>
      <c r="AW61" s="35"/>
      <c r="AX61" s="35"/>
      <c r="AY61" s="35"/>
      <c r="AZ61" s="35"/>
      <c r="BA61" s="35"/>
      <c r="BB61" s="35"/>
      <c r="BC61" s="35"/>
      <c r="BD61" s="35"/>
      <c r="BE61" s="35"/>
    </row>
  </sheetData>
  <sheetProtection algorithmName="SHA-512" hashValue="uA64Jo34FICScbNsNaNChEppaIl9Zqkz+s3lKDYH3BFQRhbd0MiFQ2IWaBhcGSLXt2NKVCkHc4BVn2u3goo67A==" saltValue="SueP2zjcLcaqc/ToLjg8suDokAeIaJuM8SN9ven2O5VDzaofrXzhcUw+ovvSrv0E0w07ooEtc9v4e3Y7lxiJFg==" spinCount="100000" sheet="1" objects="1" scenarios="1" formatColumns="0" formatRows="0"/>
  <mergeCells count="58">
    <mergeCell ref="AN59:AP59"/>
    <mergeCell ref="AG59:AM59"/>
    <mergeCell ref="AG54:AM54"/>
    <mergeCell ref="AN54:AP54"/>
    <mergeCell ref="C52:G52"/>
    <mergeCell ref="I52:AF52"/>
    <mergeCell ref="D55:H55"/>
    <mergeCell ref="J55:AF55"/>
    <mergeCell ref="D56:H56"/>
    <mergeCell ref="J56:AF56"/>
    <mergeCell ref="D57:H57"/>
    <mergeCell ref="J57:AF57"/>
    <mergeCell ref="D58:H58"/>
    <mergeCell ref="J58:AF58"/>
    <mergeCell ref="D59:H59"/>
    <mergeCell ref="J59:AF59"/>
    <mergeCell ref="AN56:AP56"/>
    <mergeCell ref="AG56:AM56"/>
    <mergeCell ref="AN57:AP57"/>
    <mergeCell ref="AG57:AM57"/>
    <mergeCell ref="AN58:AP58"/>
    <mergeCell ref="AG58:AM58"/>
    <mergeCell ref="L33:P33"/>
    <mergeCell ref="AN52:AP52"/>
    <mergeCell ref="AG52:AM52"/>
    <mergeCell ref="AN55:AP55"/>
    <mergeCell ref="AG55:AM55"/>
    <mergeCell ref="AS49:AT51"/>
    <mergeCell ref="AM50:AP50"/>
    <mergeCell ref="L45:AO45"/>
    <mergeCell ref="AM47:AN47"/>
    <mergeCell ref="AM49:AP49"/>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5" location="'SO 01 - Železniční svršek'!C2" display="/"/>
    <hyperlink ref="A56" location="'01.1 - Železniční přejezd...'!C2" display="/"/>
    <hyperlink ref="A57" location="'01.2 - Následná úprava GPK'!C2" display="/"/>
    <hyperlink ref="A58" location="'01.3 - Materiál objednatele'!C2" display="/"/>
    <hyperlink ref="A59" location="'VON - Vedlejší a ostatn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29"/>
  <sheetViews>
    <sheetView showGridLines="0" topLeftCell="A140" workbookViewId="0">
      <selection activeCell="G140" sqref="G1:K1048576"/>
    </sheetView>
  </sheetViews>
  <sheetFormatPr defaultRowHeight="13.8"/>
  <cols>
    <col min="1" max="1" width="7.140625" style="1" customWidth="1"/>
    <col min="2" max="2" width="1.42578125" style="1" customWidth="1"/>
    <col min="3" max="3" width="3.5703125" style="1" customWidth="1"/>
    <col min="4" max="4" width="3.7109375" style="1" customWidth="1"/>
    <col min="5" max="5" width="14.7109375" style="1" customWidth="1"/>
    <col min="6" max="6" width="43.5703125" style="1" customWidth="1"/>
    <col min="7" max="7" width="9" style="1" bestFit="1" customWidth="1"/>
    <col min="8" max="8" width="14.5703125" style="1" bestFit="1" customWidth="1"/>
    <col min="9" max="9" width="18.5703125" style="102" bestFit="1" customWidth="1"/>
    <col min="10" max="10" width="19.42578125" style="1" bestFit="1" customWidth="1"/>
    <col min="11" max="11" width="22.85546875" style="1" bestFit="1" customWidth="1"/>
    <col min="12" max="12" width="8" style="1" customWidth="1"/>
    <col min="13" max="13" width="9.28515625" style="1" hidden="1" customWidth="1"/>
    <col min="14" max="14" width="9.140625" style="1" hidden="1"/>
    <col min="15" max="20" width="12.140625" style="1" hidden="1" customWidth="1"/>
    <col min="21" max="21" width="14"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44" max="65" width="9.140625" style="1" hidden="1"/>
  </cols>
  <sheetData>
    <row r="2" spans="1:46" s="1" customFormat="1" ht="36.9" customHeight="1">
      <c r="I2" s="102"/>
      <c r="L2" s="343"/>
      <c r="M2" s="343"/>
      <c r="N2" s="343"/>
      <c r="O2" s="343"/>
      <c r="P2" s="343"/>
      <c r="Q2" s="343"/>
      <c r="R2" s="343"/>
      <c r="S2" s="343"/>
      <c r="T2" s="343"/>
      <c r="U2" s="343"/>
      <c r="V2" s="343"/>
      <c r="AT2" s="18" t="s">
        <v>79</v>
      </c>
    </row>
    <row r="3" spans="1:46" s="1" customFormat="1" ht="6.9" customHeight="1">
      <c r="B3" s="103"/>
      <c r="C3" s="104"/>
      <c r="D3" s="104"/>
      <c r="E3" s="104"/>
      <c r="F3" s="104"/>
      <c r="G3" s="104"/>
      <c r="H3" s="104"/>
      <c r="I3" s="105"/>
      <c r="J3" s="104"/>
      <c r="K3" s="104"/>
      <c r="L3" s="21"/>
      <c r="AT3" s="18" t="s">
        <v>80</v>
      </c>
    </row>
    <row r="4" spans="1:46" s="1" customFormat="1" ht="24.9" customHeight="1">
      <c r="B4" s="21"/>
      <c r="D4" s="106" t="s">
        <v>93</v>
      </c>
      <c r="I4" s="102"/>
      <c r="L4" s="21"/>
      <c r="M4" s="107" t="s">
        <v>10</v>
      </c>
      <c r="AT4" s="18" t="s">
        <v>4</v>
      </c>
    </row>
    <row r="5" spans="1:46" s="1" customFormat="1" ht="6.9" customHeight="1">
      <c r="B5" s="21"/>
      <c r="I5" s="102"/>
      <c r="L5" s="21"/>
    </row>
    <row r="6" spans="1:46" s="1" customFormat="1" ht="12" customHeight="1">
      <c r="B6" s="21"/>
      <c r="D6" s="108" t="s">
        <v>16</v>
      </c>
      <c r="I6" s="102"/>
      <c r="L6" s="21"/>
    </row>
    <row r="7" spans="1:46" s="1" customFormat="1" ht="14.4" customHeight="1">
      <c r="B7" s="21"/>
      <c r="E7" s="372" t="str">
        <f>'Rekapitulace zakázky'!K6</f>
        <v>Oprava kolejí a výhybek v žst. Česká Skalice</v>
      </c>
      <c r="F7" s="373"/>
      <c r="G7" s="373"/>
      <c r="H7" s="373"/>
      <c r="I7" s="102"/>
      <c r="L7" s="21"/>
    </row>
    <row r="8" spans="1:46" s="2" customFormat="1" ht="12" customHeight="1">
      <c r="A8" s="35"/>
      <c r="B8" s="40"/>
      <c r="C8" s="35"/>
      <c r="D8" s="108" t="s">
        <v>94</v>
      </c>
      <c r="E8" s="35"/>
      <c r="F8" s="35"/>
      <c r="G8" s="35"/>
      <c r="H8" s="35"/>
      <c r="I8" s="109"/>
      <c r="J8" s="35"/>
      <c r="K8" s="35"/>
      <c r="L8" s="110"/>
      <c r="S8" s="35"/>
      <c r="T8" s="35"/>
      <c r="U8" s="35"/>
      <c r="V8" s="35"/>
      <c r="W8" s="35"/>
      <c r="X8" s="35"/>
      <c r="Y8" s="35"/>
      <c r="Z8" s="35"/>
      <c r="AA8" s="35"/>
      <c r="AB8" s="35"/>
      <c r="AC8" s="35"/>
      <c r="AD8" s="35"/>
      <c r="AE8" s="35"/>
    </row>
    <row r="9" spans="1:46" s="2" customFormat="1" ht="14.4" customHeight="1">
      <c r="A9" s="35"/>
      <c r="B9" s="40"/>
      <c r="C9" s="35"/>
      <c r="D9" s="35"/>
      <c r="E9" s="374" t="s">
        <v>95</v>
      </c>
      <c r="F9" s="375"/>
      <c r="G9" s="375"/>
      <c r="H9" s="375"/>
      <c r="I9" s="109"/>
      <c r="J9" s="35"/>
      <c r="K9" s="35"/>
      <c r="L9" s="110"/>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27</v>
      </c>
      <c r="G12" s="35"/>
      <c r="H12" s="35"/>
      <c r="I12" s="112" t="s">
        <v>23</v>
      </c>
      <c r="J12" s="113" t="str">
        <f>'Rekapitulace zakázky'!AN8</f>
        <v>28. 8. 2019</v>
      </c>
      <c r="K12" s="35"/>
      <c r="L12" s="110"/>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25</v>
      </c>
      <c r="E14" s="35"/>
      <c r="F14" s="35"/>
      <c r="G14" s="35"/>
      <c r="H14" s="35"/>
      <c r="I14" s="112" t="s">
        <v>26</v>
      </c>
      <c r="J14" s="111" t="str">
        <f>IF('Rekapitulace zakázky'!AN10="","",'Rekapitulace zakázky'!AN10)</f>
        <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tr">
        <f>IF('Rekapitulace zakázky'!E11="","",'Rekapitulace zakázky'!E11)</f>
        <v xml:space="preserve"> </v>
      </c>
      <c r="F15" s="35"/>
      <c r="G15" s="35"/>
      <c r="H15" s="35"/>
      <c r="I15" s="112" t="s">
        <v>28</v>
      </c>
      <c r="J15" s="111" t="str">
        <f>IF('Rekapitulace zakázky'!AN11="","",'Rekapitulace zakázky'!AN11)</f>
        <v/>
      </c>
      <c r="K15" s="35"/>
      <c r="L15" s="110"/>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zakázky'!AN13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76" t="str">
        <f>'Rekapitulace zakázky'!E14</f>
        <v>Vyplň údaj</v>
      </c>
      <c r="F18" s="377"/>
      <c r="G18" s="377"/>
      <c r="H18" s="377"/>
      <c r="I18" s="112" t="s">
        <v>28</v>
      </c>
      <c r="J18" s="31" t="str">
        <f>'Rekapitulace zakázky'!AN14</f>
        <v>Vyplň údaj</v>
      </c>
      <c r="K18" s="35"/>
      <c r="L18" s="110"/>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tr">
        <f>IF('Rekapitulace zakázky'!AN16="","",'Rekapitulace zakázky'!AN16)</f>
        <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tr">
        <f>IF('Rekapitulace zakázky'!E17="","",'Rekapitulace zakázky'!E17)</f>
        <v xml:space="preserve"> </v>
      </c>
      <c r="F21" s="35"/>
      <c r="G21" s="35"/>
      <c r="H21" s="35"/>
      <c r="I21" s="112" t="s">
        <v>28</v>
      </c>
      <c r="J21" s="111" t="str">
        <f>IF('Rekapitulace zakázky'!AN17="","",'Rekapitulace zakázky'!AN17)</f>
        <v/>
      </c>
      <c r="K21" s="35"/>
      <c r="L21" s="110"/>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33</v>
      </c>
      <c r="E23" s="35"/>
      <c r="F23" s="35"/>
      <c r="G23" s="35"/>
      <c r="H23" s="35"/>
      <c r="I23" s="112" t="s">
        <v>26</v>
      </c>
      <c r="J23" s="111" t="str">
        <f>IF('Rekapitulace zakázky'!AN19="","",'Rekapitulace zakázky'!AN19)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zakázky'!E20="","",'Rekapitulace zakázky'!E20)</f>
        <v xml:space="preserve"> </v>
      </c>
      <c r="F24" s="35"/>
      <c r="G24" s="35"/>
      <c r="H24" s="35"/>
      <c r="I24" s="112" t="s">
        <v>28</v>
      </c>
      <c r="J24" s="111" t="str">
        <f>IF('Rekapitulace zakázky'!AN20="","",'Rekapitulace zakázky'!AN20)</f>
        <v/>
      </c>
      <c r="K24" s="35"/>
      <c r="L24" s="110"/>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34</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4.4" customHeight="1">
      <c r="A27" s="114"/>
      <c r="B27" s="115"/>
      <c r="C27" s="114"/>
      <c r="D27" s="114"/>
      <c r="E27" s="378" t="s">
        <v>19</v>
      </c>
      <c r="F27" s="378"/>
      <c r="G27" s="378"/>
      <c r="H27" s="378"/>
      <c r="I27" s="116"/>
      <c r="J27" s="114"/>
      <c r="K27" s="114"/>
      <c r="L27" s="117"/>
      <c r="S27" s="114"/>
      <c r="T27" s="114"/>
      <c r="U27" s="114"/>
      <c r="V27" s="114"/>
      <c r="W27" s="114"/>
      <c r="X27" s="114"/>
      <c r="Y27" s="114"/>
      <c r="Z27" s="114"/>
      <c r="AA27" s="114"/>
      <c r="AB27" s="114"/>
      <c r="AC27" s="114"/>
      <c r="AD27" s="114"/>
      <c r="AE27" s="114"/>
    </row>
    <row r="28" spans="1:31" s="2" customFormat="1" ht="6.9"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36</v>
      </c>
      <c r="E30" s="35"/>
      <c r="F30" s="35"/>
      <c r="G30" s="35"/>
      <c r="H30" s="35"/>
      <c r="I30" s="109"/>
      <c r="J30" s="121">
        <f>ROUND(J82, 2)</f>
        <v>0</v>
      </c>
      <c r="K30" s="35"/>
      <c r="L30" s="110"/>
      <c r="S30" s="35"/>
      <c r="T30" s="35"/>
      <c r="U30" s="35"/>
      <c r="V30" s="35"/>
      <c r="W30" s="35"/>
      <c r="X30" s="35"/>
      <c r="Y30" s="35"/>
      <c r="Z30" s="35"/>
      <c r="AA30" s="35"/>
      <c r="AB30" s="35"/>
      <c r="AC30" s="35"/>
      <c r="AD30" s="35"/>
      <c r="AE30" s="35"/>
    </row>
    <row r="31" spans="1:31" s="2" customFormat="1" ht="6.9"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 customHeight="1">
      <c r="A32" s="35"/>
      <c r="B32" s="40"/>
      <c r="C32" s="35"/>
      <c r="D32" s="35"/>
      <c r="E32" s="35"/>
      <c r="F32" s="122" t="s">
        <v>38</v>
      </c>
      <c r="G32" s="35"/>
      <c r="H32" s="35"/>
      <c r="I32" s="123" t="s">
        <v>37</v>
      </c>
      <c r="J32" s="122" t="s">
        <v>39</v>
      </c>
      <c r="K32" s="35"/>
      <c r="L32" s="110"/>
      <c r="S32" s="35"/>
      <c r="T32" s="35"/>
      <c r="U32" s="35"/>
      <c r="V32" s="35"/>
      <c r="W32" s="35"/>
      <c r="X32" s="35"/>
      <c r="Y32" s="35"/>
      <c r="Z32" s="35"/>
      <c r="AA32" s="35"/>
      <c r="AB32" s="35"/>
      <c r="AC32" s="35"/>
      <c r="AD32" s="35"/>
      <c r="AE32" s="35"/>
    </row>
    <row r="33" spans="1:31" s="2" customFormat="1" ht="14.4" customHeight="1">
      <c r="A33" s="35"/>
      <c r="B33" s="40"/>
      <c r="C33" s="35"/>
      <c r="D33" s="124" t="s">
        <v>40</v>
      </c>
      <c r="E33" s="108" t="s">
        <v>41</v>
      </c>
      <c r="F33" s="125">
        <f>ROUND((SUM(BE82:BE828)),  2)</f>
        <v>0</v>
      </c>
      <c r="G33" s="35"/>
      <c r="H33" s="35"/>
      <c r="I33" s="126">
        <v>0.21</v>
      </c>
      <c r="J33" s="125">
        <f>ROUND(((SUM(BE82:BE828))*I33),  2)</f>
        <v>0</v>
      </c>
      <c r="K33" s="35"/>
      <c r="L33" s="110"/>
      <c r="S33" s="35"/>
      <c r="T33" s="35"/>
      <c r="U33" s="35"/>
      <c r="V33" s="35"/>
      <c r="W33" s="35"/>
      <c r="X33" s="35"/>
      <c r="Y33" s="35"/>
      <c r="Z33" s="35"/>
      <c r="AA33" s="35"/>
      <c r="AB33" s="35"/>
      <c r="AC33" s="35"/>
      <c r="AD33" s="35"/>
      <c r="AE33" s="35"/>
    </row>
    <row r="34" spans="1:31" s="2" customFormat="1" ht="14.4" customHeight="1">
      <c r="A34" s="35"/>
      <c r="B34" s="40"/>
      <c r="C34" s="35"/>
      <c r="D34" s="35"/>
      <c r="E34" s="108" t="s">
        <v>42</v>
      </c>
      <c r="F34" s="125">
        <f>ROUND((SUM(BF82:BF828)),  2)</f>
        <v>0</v>
      </c>
      <c r="G34" s="35"/>
      <c r="H34" s="35"/>
      <c r="I34" s="126">
        <v>0.15</v>
      </c>
      <c r="J34" s="125">
        <f>ROUND(((SUM(BF82:BF828))*I34),  2)</f>
        <v>0</v>
      </c>
      <c r="K34" s="35"/>
      <c r="L34" s="110"/>
      <c r="S34" s="35"/>
      <c r="T34" s="35"/>
      <c r="U34" s="35"/>
      <c r="V34" s="35"/>
      <c r="W34" s="35"/>
      <c r="X34" s="35"/>
      <c r="Y34" s="35"/>
      <c r="Z34" s="35"/>
      <c r="AA34" s="35"/>
      <c r="AB34" s="35"/>
      <c r="AC34" s="35"/>
      <c r="AD34" s="35"/>
      <c r="AE34" s="35"/>
    </row>
    <row r="35" spans="1:31" s="2" customFormat="1" ht="14.4" hidden="1" customHeight="1">
      <c r="A35" s="35"/>
      <c r="B35" s="40"/>
      <c r="C35" s="35"/>
      <c r="D35" s="35"/>
      <c r="E35" s="108" t="s">
        <v>43</v>
      </c>
      <c r="F35" s="125">
        <f>ROUND((SUM(BG82:BG828)),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 hidden="1" customHeight="1">
      <c r="A36" s="35"/>
      <c r="B36" s="40"/>
      <c r="C36" s="35"/>
      <c r="D36" s="35"/>
      <c r="E36" s="108" t="s">
        <v>44</v>
      </c>
      <c r="F36" s="125">
        <f>ROUND((SUM(BH82:BH828)),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 hidden="1" customHeight="1">
      <c r="A37" s="35"/>
      <c r="B37" s="40"/>
      <c r="C37" s="35"/>
      <c r="D37" s="35"/>
      <c r="E37" s="108" t="s">
        <v>45</v>
      </c>
      <c r="F37" s="125">
        <f>ROUND((SUM(BI82:BI828)),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46</v>
      </c>
      <c r="E39" s="129"/>
      <c r="F39" s="129"/>
      <c r="G39" s="130" t="s">
        <v>47</v>
      </c>
      <c r="H39" s="131" t="s">
        <v>48</v>
      </c>
      <c r="I39" s="132"/>
      <c r="J39" s="133">
        <f>SUM(J30:J37)</f>
        <v>0</v>
      </c>
      <c r="K39" s="134"/>
      <c r="L39" s="110"/>
      <c r="S39" s="35"/>
      <c r="T39" s="35"/>
      <c r="U39" s="35"/>
      <c r="V39" s="35"/>
      <c r="W39" s="35"/>
      <c r="X39" s="35"/>
      <c r="Y39" s="35"/>
      <c r="Z39" s="35"/>
      <c r="AA39" s="35"/>
      <c r="AB39" s="35"/>
      <c r="AC39" s="35"/>
      <c r="AD39" s="35"/>
      <c r="AE39" s="35"/>
    </row>
    <row r="40" spans="1:31" s="2" customFormat="1" ht="14.4"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 customHeight="1">
      <c r="A45" s="35"/>
      <c r="B45" s="36"/>
      <c r="C45" s="24" t="s">
        <v>96</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4.4" customHeight="1">
      <c r="A48" s="35"/>
      <c r="B48" s="36"/>
      <c r="C48" s="37"/>
      <c r="D48" s="37"/>
      <c r="E48" s="379" t="str">
        <f>E7</f>
        <v>Oprava kolejí a výhybek v žst. Česká Skalice</v>
      </c>
      <c r="F48" s="380"/>
      <c r="G48" s="380"/>
      <c r="H48" s="380"/>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94</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4.4" customHeight="1">
      <c r="A50" s="35"/>
      <c r="B50" s="36"/>
      <c r="C50" s="37"/>
      <c r="D50" s="37"/>
      <c r="E50" s="352" t="str">
        <f>E9</f>
        <v>SO 01 - Železniční svršek</v>
      </c>
      <c r="F50" s="381"/>
      <c r="G50" s="381"/>
      <c r="H50" s="381"/>
      <c r="I50" s="109"/>
      <c r="J50" s="37"/>
      <c r="K50" s="37"/>
      <c r="L50" s="110"/>
      <c r="S50" s="35"/>
      <c r="T50" s="35"/>
      <c r="U50" s="35"/>
      <c r="V50" s="35"/>
      <c r="W50" s="35"/>
      <c r="X50" s="35"/>
      <c r="Y50" s="35"/>
      <c r="Z50" s="35"/>
      <c r="AA50" s="35"/>
      <c r="AB50" s="35"/>
      <c r="AC50" s="35"/>
      <c r="AD50" s="35"/>
      <c r="AE50" s="35"/>
    </row>
    <row r="51" spans="1:47" s="2" customFormat="1" ht="6.9"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 xml:space="preserve"> </v>
      </c>
      <c r="G52" s="37"/>
      <c r="H52" s="37"/>
      <c r="I52" s="112" t="s">
        <v>23</v>
      </c>
      <c r="J52" s="60" t="str">
        <f>IF(J12="","",J12)</f>
        <v>28. 8. 2019</v>
      </c>
      <c r="K52" s="37"/>
      <c r="L52" s="110"/>
      <c r="S52" s="35"/>
      <c r="T52" s="35"/>
      <c r="U52" s="35"/>
      <c r="V52" s="35"/>
      <c r="W52" s="35"/>
      <c r="X52" s="35"/>
      <c r="Y52" s="35"/>
      <c r="Z52" s="35"/>
      <c r="AA52" s="35"/>
      <c r="AB52" s="35"/>
      <c r="AC52" s="35"/>
      <c r="AD52" s="35"/>
      <c r="AE52" s="35"/>
    </row>
    <row r="53" spans="1:47" s="2" customFormat="1" ht="6.9"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15.6" customHeight="1">
      <c r="A54" s="35"/>
      <c r="B54" s="36"/>
      <c r="C54" s="30" t="s">
        <v>25</v>
      </c>
      <c r="D54" s="37"/>
      <c r="E54" s="37"/>
      <c r="F54" s="28" t="str">
        <f>E15</f>
        <v xml:space="preserve"> </v>
      </c>
      <c r="G54" s="37"/>
      <c r="H54" s="37"/>
      <c r="I54" s="112" t="s">
        <v>31</v>
      </c>
      <c r="J54" s="33" t="str">
        <f>E21</f>
        <v xml:space="preserve"> </v>
      </c>
      <c r="K54" s="37"/>
      <c r="L54" s="110"/>
      <c r="S54" s="35"/>
      <c r="T54" s="35"/>
      <c r="U54" s="35"/>
      <c r="V54" s="35"/>
      <c r="W54" s="35"/>
      <c r="X54" s="35"/>
      <c r="Y54" s="35"/>
      <c r="Z54" s="35"/>
      <c r="AA54" s="35"/>
      <c r="AB54" s="35"/>
      <c r="AC54" s="35"/>
      <c r="AD54" s="35"/>
      <c r="AE54" s="35"/>
    </row>
    <row r="55" spans="1:47" s="2" customFormat="1" ht="15.6" customHeight="1">
      <c r="A55" s="35"/>
      <c r="B55" s="36"/>
      <c r="C55" s="30" t="s">
        <v>29</v>
      </c>
      <c r="D55" s="37"/>
      <c r="E55" s="37"/>
      <c r="F55" s="28" t="str">
        <f>IF(E18="","",E18)</f>
        <v>Vyplň údaj</v>
      </c>
      <c r="G55" s="37"/>
      <c r="H55" s="37"/>
      <c r="I55" s="112" t="s">
        <v>33</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97</v>
      </c>
      <c r="D57" s="142"/>
      <c r="E57" s="142"/>
      <c r="F57" s="142"/>
      <c r="G57" s="142"/>
      <c r="H57" s="142"/>
      <c r="I57" s="143"/>
      <c r="J57" s="144" t="s">
        <v>98</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8" customHeight="1">
      <c r="A59" s="35"/>
      <c r="B59" s="36"/>
      <c r="C59" s="145" t="s">
        <v>68</v>
      </c>
      <c r="D59" s="37"/>
      <c r="E59" s="37"/>
      <c r="F59" s="37"/>
      <c r="G59" s="37"/>
      <c r="H59" s="37"/>
      <c r="I59" s="109"/>
      <c r="J59" s="78">
        <f>J82</f>
        <v>0</v>
      </c>
      <c r="K59" s="37"/>
      <c r="L59" s="110"/>
      <c r="S59" s="35"/>
      <c r="T59" s="35"/>
      <c r="U59" s="35"/>
      <c r="V59" s="35"/>
      <c r="W59" s="35"/>
      <c r="X59" s="35"/>
      <c r="Y59" s="35"/>
      <c r="Z59" s="35"/>
      <c r="AA59" s="35"/>
      <c r="AB59" s="35"/>
      <c r="AC59" s="35"/>
      <c r="AD59" s="35"/>
      <c r="AE59" s="35"/>
      <c r="AU59" s="18" t="s">
        <v>99</v>
      </c>
    </row>
    <row r="60" spans="1:47" s="9" customFormat="1" ht="24.9" customHeight="1">
      <c r="B60" s="146"/>
      <c r="C60" s="147"/>
      <c r="D60" s="148" t="s">
        <v>100</v>
      </c>
      <c r="E60" s="149"/>
      <c r="F60" s="149"/>
      <c r="G60" s="149"/>
      <c r="H60" s="149"/>
      <c r="I60" s="150"/>
      <c r="J60" s="151">
        <f>J83</f>
        <v>0</v>
      </c>
      <c r="K60" s="147"/>
      <c r="L60" s="152"/>
    </row>
    <row r="61" spans="1:47" s="10" customFormat="1" ht="19.95" customHeight="1">
      <c r="B61" s="153"/>
      <c r="C61" s="154"/>
      <c r="D61" s="155" t="s">
        <v>101</v>
      </c>
      <c r="E61" s="156"/>
      <c r="F61" s="156"/>
      <c r="G61" s="156"/>
      <c r="H61" s="156"/>
      <c r="I61" s="157"/>
      <c r="J61" s="158">
        <f>J84</f>
        <v>0</v>
      </c>
      <c r="K61" s="154"/>
      <c r="L61" s="159"/>
    </row>
    <row r="62" spans="1:47" s="9" customFormat="1" ht="24.9" customHeight="1">
      <c r="B62" s="146"/>
      <c r="C62" s="147"/>
      <c r="D62" s="148" t="s">
        <v>102</v>
      </c>
      <c r="E62" s="149"/>
      <c r="F62" s="149"/>
      <c r="G62" s="149"/>
      <c r="H62" s="149"/>
      <c r="I62" s="150"/>
      <c r="J62" s="151">
        <f>J637</f>
        <v>0</v>
      </c>
      <c r="K62" s="147"/>
      <c r="L62" s="152"/>
    </row>
    <row r="63" spans="1:47" s="2" customFormat="1" ht="21.75" customHeight="1">
      <c r="A63" s="35"/>
      <c r="B63" s="36"/>
      <c r="C63" s="37"/>
      <c r="D63" s="37"/>
      <c r="E63" s="37"/>
      <c r="F63" s="37"/>
      <c r="G63" s="37"/>
      <c r="H63" s="37"/>
      <c r="I63" s="109"/>
      <c r="J63" s="37"/>
      <c r="K63" s="37"/>
      <c r="L63" s="110"/>
      <c r="S63" s="35"/>
      <c r="T63" s="35"/>
      <c r="U63" s="35"/>
      <c r="V63" s="35"/>
      <c r="W63" s="35"/>
      <c r="X63" s="35"/>
      <c r="Y63" s="35"/>
      <c r="Z63" s="35"/>
      <c r="AA63" s="35"/>
      <c r="AB63" s="35"/>
      <c r="AC63" s="35"/>
      <c r="AD63" s="35"/>
      <c r="AE63" s="35"/>
    </row>
    <row r="64" spans="1:47" s="2" customFormat="1" ht="6.9" customHeight="1">
      <c r="A64" s="35"/>
      <c r="B64" s="48"/>
      <c r="C64" s="49"/>
      <c r="D64" s="49"/>
      <c r="E64" s="49"/>
      <c r="F64" s="49"/>
      <c r="G64" s="49"/>
      <c r="H64" s="49"/>
      <c r="I64" s="137"/>
      <c r="J64" s="49"/>
      <c r="K64" s="49"/>
      <c r="L64" s="110"/>
      <c r="S64" s="35"/>
      <c r="T64" s="35"/>
      <c r="U64" s="35"/>
      <c r="V64" s="35"/>
      <c r="W64" s="35"/>
      <c r="X64" s="35"/>
      <c r="Y64" s="35"/>
      <c r="Z64" s="35"/>
      <c r="AA64" s="35"/>
      <c r="AB64" s="35"/>
      <c r="AC64" s="35"/>
      <c r="AD64" s="35"/>
      <c r="AE64" s="35"/>
    </row>
    <row r="68" spans="1:31" s="2" customFormat="1" ht="6.9" customHeight="1">
      <c r="A68" s="35"/>
      <c r="B68" s="50"/>
      <c r="C68" s="51"/>
      <c r="D68" s="51"/>
      <c r="E68" s="51"/>
      <c r="F68" s="51"/>
      <c r="G68" s="51"/>
      <c r="H68" s="51"/>
      <c r="I68" s="140"/>
      <c r="J68" s="51"/>
      <c r="K68" s="51"/>
      <c r="L68" s="110"/>
      <c r="S68" s="35"/>
      <c r="T68" s="35"/>
      <c r="U68" s="35"/>
      <c r="V68" s="35"/>
      <c r="W68" s="35"/>
      <c r="X68" s="35"/>
      <c r="Y68" s="35"/>
      <c r="Z68" s="35"/>
      <c r="AA68" s="35"/>
      <c r="AB68" s="35"/>
      <c r="AC68" s="35"/>
      <c r="AD68" s="35"/>
      <c r="AE68" s="35"/>
    </row>
    <row r="69" spans="1:31" s="2" customFormat="1" ht="24.9" customHeight="1">
      <c r="A69" s="35"/>
      <c r="B69" s="36"/>
      <c r="C69" s="24" t="s">
        <v>103</v>
      </c>
      <c r="D69" s="37"/>
      <c r="E69" s="37"/>
      <c r="F69" s="37"/>
      <c r="G69" s="37"/>
      <c r="H69" s="37"/>
      <c r="I69" s="109"/>
      <c r="J69" s="37"/>
      <c r="K69" s="37"/>
      <c r="L69" s="110"/>
      <c r="S69" s="35"/>
      <c r="T69" s="35"/>
      <c r="U69" s="35"/>
      <c r="V69" s="35"/>
      <c r="W69" s="35"/>
      <c r="X69" s="35"/>
      <c r="Y69" s="35"/>
      <c r="Z69" s="35"/>
      <c r="AA69" s="35"/>
      <c r="AB69" s="35"/>
      <c r="AC69" s="35"/>
      <c r="AD69" s="35"/>
      <c r="AE69" s="35"/>
    </row>
    <row r="70" spans="1:31" s="2" customFormat="1" ht="6.9" customHeight="1">
      <c r="A70" s="35"/>
      <c r="B70" s="36"/>
      <c r="C70" s="37"/>
      <c r="D70" s="37"/>
      <c r="E70" s="37"/>
      <c r="F70" s="37"/>
      <c r="G70" s="37"/>
      <c r="H70" s="37"/>
      <c r="I70" s="109"/>
      <c r="J70" s="37"/>
      <c r="K70" s="37"/>
      <c r="L70" s="110"/>
      <c r="S70" s="35"/>
      <c r="T70" s="35"/>
      <c r="U70" s="35"/>
      <c r="V70" s="35"/>
      <c r="W70" s="35"/>
      <c r="X70" s="35"/>
      <c r="Y70" s="35"/>
      <c r="Z70" s="35"/>
      <c r="AA70" s="35"/>
      <c r="AB70" s="35"/>
      <c r="AC70" s="35"/>
      <c r="AD70" s="35"/>
      <c r="AE70" s="35"/>
    </row>
    <row r="71" spans="1:31" s="2" customFormat="1" ht="12" customHeight="1">
      <c r="A71" s="35"/>
      <c r="B71" s="36"/>
      <c r="C71" s="30" t="s">
        <v>16</v>
      </c>
      <c r="D71" s="37"/>
      <c r="E71" s="37"/>
      <c r="F71" s="37"/>
      <c r="G71" s="37"/>
      <c r="H71" s="37"/>
      <c r="I71" s="109"/>
      <c r="J71" s="37"/>
      <c r="K71" s="37"/>
      <c r="L71" s="110"/>
      <c r="S71" s="35"/>
      <c r="T71" s="35"/>
      <c r="U71" s="35"/>
      <c r="V71" s="35"/>
      <c r="W71" s="35"/>
      <c r="X71" s="35"/>
      <c r="Y71" s="35"/>
      <c r="Z71" s="35"/>
      <c r="AA71" s="35"/>
      <c r="AB71" s="35"/>
      <c r="AC71" s="35"/>
      <c r="AD71" s="35"/>
      <c r="AE71" s="35"/>
    </row>
    <row r="72" spans="1:31" s="2" customFormat="1" ht="14.4" customHeight="1">
      <c r="A72" s="35"/>
      <c r="B72" s="36"/>
      <c r="C72" s="37"/>
      <c r="D72" s="37"/>
      <c r="E72" s="379" t="str">
        <f>E7</f>
        <v>Oprava kolejí a výhybek v žst. Česká Skalice</v>
      </c>
      <c r="F72" s="380"/>
      <c r="G72" s="380"/>
      <c r="H72" s="380"/>
      <c r="I72" s="109"/>
      <c r="J72" s="37"/>
      <c r="K72" s="37"/>
      <c r="L72" s="110"/>
      <c r="S72" s="35"/>
      <c r="T72" s="35"/>
      <c r="U72" s="35"/>
      <c r="V72" s="35"/>
      <c r="W72" s="35"/>
      <c r="X72" s="35"/>
      <c r="Y72" s="35"/>
      <c r="Z72" s="35"/>
      <c r="AA72" s="35"/>
      <c r="AB72" s="35"/>
      <c r="AC72" s="35"/>
      <c r="AD72" s="35"/>
      <c r="AE72" s="35"/>
    </row>
    <row r="73" spans="1:31" s="2" customFormat="1" ht="12" customHeight="1">
      <c r="A73" s="35"/>
      <c r="B73" s="36"/>
      <c r="C73" s="30" t="s">
        <v>94</v>
      </c>
      <c r="D73" s="37"/>
      <c r="E73" s="37"/>
      <c r="F73" s="37"/>
      <c r="G73" s="37"/>
      <c r="H73" s="37"/>
      <c r="I73" s="109"/>
      <c r="J73" s="37"/>
      <c r="K73" s="37"/>
      <c r="L73" s="110"/>
      <c r="S73" s="35"/>
      <c r="T73" s="35"/>
      <c r="U73" s="35"/>
      <c r="V73" s="35"/>
      <c r="W73" s="35"/>
      <c r="X73" s="35"/>
      <c r="Y73" s="35"/>
      <c r="Z73" s="35"/>
      <c r="AA73" s="35"/>
      <c r="AB73" s="35"/>
      <c r="AC73" s="35"/>
      <c r="AD73" s="35"/>
      <c r="AE73" s="35"/>
    </row>
    <row r="74" spans="1:31" s="2" customFormat="1" ht="14.4" customHeight="1">
      <c r="A74" s="35"/>
      <c r="B74" s="36"/>
      <c r="C74" s="37"/>
      <c r="D74" s="37"/>
      <c r="E74" s="352" t="str">
        <f>E9</f>
        <v>SO 01 - Železniční svršek</v>
      </c>
      <c r="F74" s="381"/>
      <c r="G74" s="381"/>
      <c r="H74" s="381"/>
      <c r="I74" s="109"/>
      <c r="J74" s="37"/>
      <c r="K74" s="37"/>
      <c r="L74" s="110"/>
      <c r="S74" s="35"/>
      <c r="T74" s="35"/>
      <c r="U74" s="35"/>
      <c r="V74" s="35"/>
      <c r="W74" s="35"/>
      <c r="X74" s="35"/>
      <c r="Y74" s="35"/>
      <c r="Z74" s="35"/>
      <c r="AA74" s="35"/>
      <c r="AB74" s="35"/>
      <c r="AC74" s="35"/>
      <c r="AD74" s="35"/>
      <c r="AE74" s="35"/>
    </row>
    <row r="75" spans="1:31" s="2" customFormat="1" ht="6.9" customHeight="1">
      <c r="A75" s="35"/>
      <c r="B75" s="36"/>
      <c r="C75" s="37"/>
      <c r="D75" s="37"/>
      <c r="E75" s="37"/>
      <c r="F75" s="37"/>
      <c r="G75" s="37"/>
      <c r="H75" s="37"/>
      <c r="I75" s="109"/>
      <c r="J75" s="37"/>
      <c r="K75" s="37"/>
      <c r="L75" s="110"/>
      <c r="S75" s="35"/>
      <c r="T75" s="35"/>
      <c r="U75" s="35"/>
      <c r="V75" s="35"/>
      <c r="W75" s="35"/>
      <c r="X75" s="35"/>
      <c r="Y75" s="35"/>
      <c r="Z75" s="35"/>
      <c r="AA75" s="35"/>
      <c r="AB75" s="35"/>
      <c r="AC75" s="35"/>
      <c r="AD75" s="35"/>
      <c r="AE75" s="35"/>
    </row>
    <row r="76" spans="1:31" s="2" customFormat="1" ht="12" customHeight="1">
      <c r="A76" s="35"/>
      <c r="B76" s="36"/>
      <c r="C76" s="30" t="s">
        <v>21</v>
      </c>
      <c r="D76" s="37"/>
      <c r="E76" s="37"/>
      <c r="F76" s="28" t="str">
        <f>F12</f>
        <v xml:space="preserve"> </v>
      </c>
      <c r="G76" s="37"/>
      <c r="H76" s="37"/>
      <c r="I76" s="112" t="s">
        <v>23</v>
      </c>
      <c r="J76" s="60" t="str">
        <f>IF(J12="","",J12)</f>
        <v>28. 8. 2019</v>
      </c>
      <c r="K76" s="37"/>
      <c r="L76" s="110"/>
      <c r="S76" s="35"/>
      <c r="T76" s="35"/>
      <c r="U76" s="35"/>
      <c r="V76" s="35"/>
      <c r="W76" s="35"/>
      <c r="X76" s="35"/>
      <c r="Y76" s="35"/>
      <c r="Z76" s="35"/>
      <c r="AA76" s="35"/>
      <c r="AB76" s="35"/>
      <c r="AC76" s="35"/>
      <c r="AD76" s="35"/>
      <c r="AE76" s="35"/>
    </row>
    <row r="77" spans="1:31" s="2" customFormat="1" ht="6.9" customHeight="1">
      <c r="A77" s="35"/>
      <c r="B77" s="36"/>
      <c r="C77" s="37"/>
      <c r="D77" s="37"/>
      <c r="E77" s="37"/>
      <c r="F77" s="37"/>
      <c r="G77" s="37"/>
      <c r="H77" s="37"/>
      <c r="I77" s="109"/>
      <c r="J77" s="37"/>
      <c r="K77" s="37"/>
      <c r="L77" s="110"/>
      <c r="S77" s="35"/>
      <c r="T77" s="35"/>
      <c r="U77" s="35"/>
      <c r="V77" s="35"/>
      <c r="W77" s="35"/>
      <c r="X77" s="35"/>
      <c r="Y77" s="35"/>
      <c r="Z77" s="35"/>
      <c r="AA77" s="35"/>
      <c r="AB77" s="35"/>
      <c r="AC77" s="35"/>
      <c r="AD77" s="35"/>
      <c r="AE77" s="35"/>
    </row>
    <row r="78" spans="1:31" s="2" customFormat="1" ht="15.6" customHeight="1">
      <c r="A78" s="35"/>
      <c r="B78" s="36"/>
      <c r="C78" s="30" t="s">
        <v>25</v>
      </c>
      <c r="D78" s="37"/>
      <c r="E78" s="37"/>
      <c r="F78" s="28" t="str">
        <f>E15</f>
        <v xml:space="preserve"> </v>
      </c>
      <c r="G78" s="37"/>
      <c r="H78" s="37"/>
      <c r="I78" s="112" t="s">
        <v>31</v>
      </c>
      <c r="J78" s="33" t="str">
        <f>E21</f>
        <v xml:space="preserve"> </v>
      </c>
      <c r="K78" s="37"/>
      <c r="L78" s="110"/>
      <c r="S78" s="35"/>
      <c r="T78" s="35"/>
      <c r="U78" s="35"/>
      <c r="V78" s="35"/>
      <c r="W78" s="35"/>
      <c r="X78" s="35"/>
      <c r="Y78" s="35"/>
      <c r="Z78" s="35"/>
      <c r="AA78" s="35"/>
      <c r="AB78" s="35"/>
      <c r="AC78" s="35"/>
      <c r="AD78" s="35"/>
      <c r="AE78" s="35"/>
    </row>
    <row r="79" spans="1:31" s="2" customFormat="1" ht="15.6" customHeight="1">
      <c r="A79" s="35"/>
      <c r="B79" s="36"/>
      <c r="C79" s="30" t="s">
        <v>29</v>
      </c>
      <c r="D79" s="37"/>
      <c r="E79" s="37"/>
      <c r="F79" s="28" t="str">
        <f>IF(E18="","",E18)</f>
        <v>Vyplň údaj</v>
      </c>
      <c r="G79" s="37"/>
      <c r="H79" s="37"/>
      <c r="I79" s="112" t="s">
        <v>33</v>
      </c>
      <c r="J79" s="33" t="str">
        <f>E24</f>
        <v xml:space="preserve"> </v>
      </c>
      <c r="K79" s="37"/>
      <c r="L79" s="110"/>
      <c r="S79" s="35"/>
      <c r="T79" s="35"/>
      <c r="U79" s="35"/>
      <c r="V79" s="35"/>
      <c r="W79" s="35"/>
      <c r="X79" s="35"/>
      <c r="Y79" s="35"/>
      <c r="Z79" s="35"/>
      <c r="AA79" s="35"/>
      <c r="AB79" s="35"/>
      <c r="AC79" s="35"/>
      <c r="AD79" s="35"/>
      <c r="AE79" s="35"/>
    </row>
    <row r="80" spans="1:31" s="2" customFormat="1" ht="10.35" customHeight="1">
      <c r="A80" s="35"/>
      <c r="B80" s="36"/>
      <c r="C80" s="37"/>
      <c r="D80" s="37"/>
      <c r="E80" s="37"/>
      <c r="F80" s="37"/>
      <c r="G80" s="37"/>
      <c r="H80" s="37"/>
      <c r="I80" s="109"/>
      <c r="J80" s="37"/>
      <c r="K80" s="37"/>
      <c r="L80" s="110"/>
      <c r="S80" s="35"/>
      <c r="T80" s="35"/>
      <c r="U80" s="35"/>
      <c r="V80" s="35"/>
      <c r="W80" s="35"/>
      <c r="X80" s="35"/>
      <c r="Y80" s="35"/>
      <c r="Z80" s="35"/>
      <c r="AA80" s="35"/>
      <c r="AB80" s="35"/>
      <c r="AC80" s="35"/>
      <c r="AD80" s="35"/>
      <c r="AE80" s="35"/>
    </row>
    <row r="81" spans="1:65" s="11" customFormat="1" ht="29.25" customHeight="1">
      <c r="A81" s="160"/>
      <c r="B81" s="161"/>
      <c r="C81" s="162" t="s">
        <v>104</v>
      </c>
      <c r="D81" s="163" t="s">
        <v>55</v>
      </c>
      <c r="E81" s="163" t="s">
        <v>51</v>
      </c>
      <c r="F81" s="163" t="s">
        <v>52</v>
      </c>
      <c r="G81" s="163" t="s">
        <v>105</v>
      </c>
      <c r="H81" s="163" t="s">
        <v>106</v>
      </c>
      <c r="I81" s="164" t="s">
        <v>107</v>
      </c>
      <c r="J81" s="163" t="s">
        <v>98</v>
      </c>
      <c r="K81" s="165" t="s">
        <v>108</v>
      </c>
      <c r="L81" s="166"/>
      <c r="M81" s="69" t="s">
        <v>19</v>
      </c>
      <c r="N81" s="70" t="s">
        <v>40</v>
      </c>
      <c r="O81" s="70" t="s">
        <v>109</v>
      </c>
      <c r="P81" s="70" t="s">
        <v>110</v>
      </c>
      <c r="Q81" s="70" t="s">
        <v>111</v>
      </c>
      <c r="R81" s="70" t="s">
        <v>112</v>
      </c>
      <c r="S81" s="70" t="s">
        <v>113</v>
      </c>
      <c r="T81" s="71" t="s">
        <v>114</v>
      </c>
      <c r="U81" s="160"/>
      <c r="V81" s="160"/>
      <c r="W81" s="160"/>
      <c r="X81" s="160"/>
      <c r="Y81" s="160"/>
      <c r="Z81" s="160"/>
      <c r="AA81" s="160"/>
      <c r="AB81" s="160"/>
      <c r="AC81" s="160"/>
      <c r="AD81" s="160"/>
      <c r="AE81" s="160"/>
    </row>
    <row r="82" spans="1:65" s="2" customFormat="1" ht="22.8" customHeight="1">
      <c r="A82" s="35"/>
      <c r="B82" s="36"/>
      <c r="C82" s="76" t="s">
        <v>115</v>
      </c>
      <c r="D82" s="37"/>
      <c r="E82" s="37"/>
      <c r="F82" s="37"/>
      <c r="G82" s="37"/>
      <c r="H82" s="37"/>
      <c r="I82" s="109"/>
      <c r="J82" s="167">
        <f>BK82</f>
        <v>0</v>
      </c>
      <c r="K82" s="37"/>
      <c r="L82" s="40"/>
      <c r="M82" s="72"/>
      <c r="N82" s="168"/>
      <c r="O82" s="73"/>
      <c r="P82" s="169">
        <f>P83+P637</f>
        <v>0</v>
      </c>
      <c r="Q82" s="73"/>
      <c r="R82" s="169">
        <f>R83+R637</f>
        <v>2.5889200000000003</v>
      </c>
      <c r="S82" s="73"/>
      <c r="T82" s="170">
        <f>T83+T637</f>
        <v>0</v>
      </c>
      <c r="U82" s="35"/>
      <c r="V82" s="35"/>
      <c r="W82" s="35"/>
      <c r="X82" s="35"/>
      <c r="Y82" s="35"/>
      <c r="Z82" s="35"/>
      <c r="AA82" s="35"/>
      <c r="AB82" s="35"/>
      <c r="AC82" s="35"/>
      <c r="AD82" s="35"/>
      <c r="AE82" s="35"/>
      <c r="AT82" s="18" t="s">
        <v>69</v>
      </c>
      <c r="AU82" s="18" t="s">
        <v>99</v>
      </c>
      <c r="BK82" s="171">
        <f>BK83+BK637</f>
        <v>0</v>
      </c>
    </row>
    <row r="83" spans="1:65" s="12" customFormat="1" ht="25.95" customHeight="1">
      <c r="B83" s="172"/>
      <c r="C83" s="173"/>
      <c r="D83" s="174" t="s">
        <v>69</v>
      </c>
      <c r="E83" s="175" t="s">
        <v>116</v>
      </c>
      <c r="F83" s="175" t="s">
        <v>117</v>
      </c>
      <c r="G83" s="173"/>
      <c r="H83" s="173"/>
      <c r="I83" s="176"/>
      <c r="J83" s="177">
        <f>BK83</f>
        <v>0</v>
      </c>
      <c r="K83" s="173"/>
      <c r="L83" s="178"/>
      <c r="M83" s="179"/>
      <c r="N83" s="180"/>
      <c r="O83" s="180"/>
      <c r="P83" s="181">
        <f>P84</f>
        <v>0</v>
      </c>
      <c r="Q83" s="180"/>
      <c r="R83" s="181">
        <f>R84</f>
        <v>2.5889200000000003</v>
      </c>
      <c r="S83" s="180"/>
      <c r="T83" s="182">
        <f>T84</f>
        <v>0</v>
      </c>
      <c r="AR83" s="183" t="s">
        <v>78</v>
      </c>
      <c r="AT83" s="184" t="s">
        <v>69</v>
      </c>
      <c r="AU83" s="184" t="s">
        <v>70</v>
      </c>
      <c r="AY83" s="183" t="s">
        <v>118</v>
      </c>
      <c r="BK83" s="185">
        <f>BK84</f>
        <v>0</v>
      </c>
    </row>
    <row r="84" spans="1:65" s="12" customFormat="1" ht="22.8" customHeight="1">
      <c r="B84" s="172"/>
      <c r="C84" s="173"/>
      <c r="D84" s="174" t="s">
        <v>69</v>
      </c>
      <c r="E84" s="186" t="s">
        <v>119</v>
      </c>
      <c r="F84" s="186" t="s">
        <v>120</v>
      </c>
      <c r="G84" s="173"/>
      <c r="H84" s="173"/>
      <c r="I84" s="176"/>
      <c r="J84" s="187">
        <f>BK84</f>
        <v>0</v>
      </c>
      <c r="K84" s="173"/>
      <c r="L84" s="178"/>
      <c r="M84" s="179"/>
      <c r="N84" s="180"/>
      <c r="O84" s="180"/>
      <c r="P84" s="181">
        <f>SUM(P85:P636)</f>
        <v>0</v>
      </c>
      <c r="Q84" s="180"/>
      <c r="R84" s="181">
        <f>SUM(R85:R636)</f>
        <v>2.5889200000000003</v>
      </c>
      <c r="S84" s="180"/>
      <c r="T84" s="182">
        <f>SUM(T85:T636)</f>
        <v>0</v>
      </c>
      <c r="AR84" s="183" t="s">
        <v>78</v>
      </c>
      <c r="AT84" s="184" t="s">
        <v>69</v>
      </c>
      <c r="AU84" s="184" t="s">
        <v>78</v>
      </c>
      <c r="AY84" s="183" t="s">
        <v>118</v>
      </c>
      <c r="BK84" s="185">
        <f>SUM(BK85:BK636)</f>
        <v>0</v>
      </c>
    </row>
    <row r="85" spans="1:65" s="2" customFormat="1" ht="21.6" customHeight="1">
      <c r="A85" s="35"/>
      <c r="B85" s="36"/>
      <c r="C85" s="188" t="s">
        <v>78</v>
      </c>
      <c r="D85" s="188" t="s">
        <v>121</v>
      </c>
      <c r="E85" s="189" t="s">
        <v>122</v>
      </c>
      <c r="F85" s="190" t="s">
        <v>123</v>
      </c>
      <c r="G85" s="191" t="s">
        <v>124</v>
      </c>
      <c r="H85" s="192">
        <v>820</v>
      </c>
      <c r="I85" s="193"/>
      <c r="J85" s="194">
        <f>ROUND(I85*H85,2)</f>
        <v>0</v>
      </c>
      <c r="K85" s="190" t="s">
        <v>125</v>
      </c>
      <c r="L85" s="40"/>
      <c r="M85" s="195" t="s">
        <v>19</v>
      </c>
      <c r="N85" s="196" t="s">
        <v>41</v>
      </c>
      <c r="O85" s="65"/>
      <c r="P85" s="197">
        <f>O85*H85</f>
        <v>0</v>
      </c>
      <c r="Q85" s="197">
        <v>0</v>
      </c>
      <c r="R85" s="197">
        <f>Q85*H85</f>
        <v>0</v>
      </c>
      <c r="S85" s="197">
        <v>0</v>
      </c>
      <c r="T85" s="198">
        <f>S85*H85</f>
        <v>0</v>
      </c>
      <c r="U85" s="35"/>
      <c r="V85" s="35"/>
      <c r="W85" s="35"/>
      <c r="X85" s="35"/>
      <c r="Y85" s="35"/>
      <c r="Z85" s="35"/>
      <c r="AA85" s="35"/>
      <c r="AB85" s="35"/>
      <c r="AC85" s="35"/>
      <c r="AD85" s="35"/>
      <c r="AE85" s="35"/>
      <c r="AR85" s="199" t="s">
        <v>126</v>
      </c>
      <c r="AT85" s="199" t="s">
        <v>121</v>
      </c>
      <c r="AU85" s="199" t="s">
        <v>80</v>
      </c>
      <c r="AY85" s="18" t="s">
        <v>118</v>
      </c>
      <c r="BE85" s="200">
        <f>IF(N85="základní",J85,0)</f>
        <v>0</v>
      </c>
      <c r="BF85" s="200">
        <f>IF(N85="snížená",J85,0)</f>
        <v>0</v>
      </c>
      <c r="BG85" s="200">
        <f>IF(N85="zákl. přenesená",J85,0)</f>
        <v>0</v>
      </c>
      <c r="BH85" s="200">
        <f>IF(N85="sníž. přenesená",J85,0)</f>
        <v>0</v>
      </c>
      <c r="BI85" s="200">
        <f>IF(N85="nulová",J85,0)</f>
        <v>0</v>
      </c>
      <c r="BJ85" s="18" t="s">
        <v>78</v>
      </c>
      <c r="BK85" s="200">
        <f>ROUND(I85*H85,2)</f>
        <v>0</v>
      </c>
      <c r="BL85" s="18" t="s">
        <v>126</v>
      </c>
      <c r="BM85" s="199" t="s">
        <v>80</v>
      </c>
    </row>
    <row r="86" spans="1:65" s="2" customFormat="1" ht="19.2">
      <c r="A86" s="35"/>
      <c r="B86" s="36"/>
      <c r="C86" s="37"/>
      <c r="D86" s="201" t="s">
        <v>127</v>
      </c>
      <c r="E86" s="37"/>
      <c r="F86" s="202" t="s">
        <v>123</v>
      </c>
      <c r="G86" s="37"/>
      <c r="H86" s="37"/>
      <c r="I86" s="109"/>
      <c r="J86" s="37"/>
      <c r="K86" s="37"/>
      <c r="L86" s="40"/>
      <c r="M86" s="203"/>
      <c r="N86" s="204"/>
      <c r="O86" s="65"/>
      <c r="P86" s="65"/>
      <c r="Q86" s="65"/>
      <c r="R86" s="65"/>
      <c r="S86" s="65"/>
      <c r="T86" s="66"/>
      <c r="U86" s="35"/>
      <c r="V86" s="35"/>
      <c r="W86" s="35"/>
      <c r="X86" s="35"/>
      <c r="Y86" s="35"/>
      <c r="Z86" s="35"/>
      <c r="AA86" s="35"/>
      <c r="AB86" s="35"/>
      <c r="AC86" s="35"/>
      <c r="AD86" s="35"/>
      <c r="AE86" s="35"/>
      <c r="AT86" s="18" t="s">
        <v>127</v>
      </c>
      <c r="AU86" s="18" t="s">
        <v>80</v>
      </c>
    </row>
    <row r="87" spans="1:65" s="13" customFormat="1" ht="10.199999999999999">
      <c r="B87" s="205"/>
      <c r="C87" s="206"/>
      <c r="D87" s="201" t="s">
        <v>128</v>
      </c>
      <c r="E87" s="207" t="s">
        <v>19</v>
      </c>
      <c r="F87" s="208" t="s">
        <v>129</v>
      </c>
      <c r="G87" s="206"/>
      <c r="H87" s="209">
        <v>110</v>
      </c>
      <c r="I87" s="210"/>
      <c r="J87" s="206"/>
      <c r="K87" s="206"/>
      <c r="L87" s="211"/>
      <c r="M87" s="212"/>
      <c r="N87" s="213"/>
      <c r="O87" s="213"/>
      <c r="P87" s="213"/>
      <c r="Q87" s="213"/>
      <c r="R87" s="213"/>
      <c r="S87" s="213"/>
      <c r="T87" s="214"/>
      <c r="AT87" s="215" t="s">
        <v>128</v>
      </c>
      <c r="AU87" s="215" t="s">
        <v>80</v>
      </c>
      <c r="AV87" s="13" t="s">
        <v>80</v>
      </c>
      <c r="AW87" s="13" t="s">
        <v>32</v>
      </c>
      <c r="AX87" s="13" t="s">
        <v>70</v>
      </c>
      <c r="AY87" s="215" t="s">
        <v>118</v>
      </c>
    </row>
    <row r="88" spans="1:65" s="13" customFormat="1" ht="10.199999999999999">
      <c r="B88" s="205"/>
      <c r="C88" s="206"/>
      <c r="D88" s="201" t="s">
        <v>128</v>
      </c>
      <c r="E88" s="207" t="s">
        <v>19</v>
      </c>
      <c r="F88" s="208" t="s">
        <v>130</v>
      </c>
      <c r="G88" s="206"/>
      <c r="H88" s="209">
        <v>150</v>
      </c>
      <c r="I88" s="210"/>
      <c r="J88" s="206"/>
      <c r="K88" s="206"/>
      <c r="L88" s="211"/>
      <c r="M88" s="212"/>
      <c r="N88" s="213"/>
      <c r="O88" s="213"/>
      <c r="P88" s="213"/>
      <c r="Q88" s="213"/>
      <c r="R88" s="213"/>
      <c r="S88" s="213"/>
      <c r="T88" s="214"/>
      <c r="AT88" s="215" t="s">
        <v>128</v>
      </c>
      <c r="AU88" s="215" t="s">
        <v>80</v>
      </c>
      <c r="AV88" s="13" t="s">
        <v>80</v>
      </c>
      <c r="AW88" s="13" t="s">
        <v>32</v>
      </c>
      <c r="AX88" s="13" t="s">
        <v>70</v>
      </c>
      <c r="AY88" s="215" t="s">
        <v>118</v>
      </c>
    </row>
    <row r="89" spans="1:65" s="13" customFormat="1" ht="10.199999999999999">
      <c r="B89" s="205"/>
      <c r="C89" s="206"/>
      <c r="D89" s="201" t="s">
        <v>128</v>
      </c>
      <c r="E89" s="207" t="s">
        <v>19</v>
      </c>
      <c r="F89" s="208" t="s">
        <v>131</v>
      </c>
      <c r="G89" s="206"/>
      <c r="H89" s="209">
        <v>110</v>
      </c>
      <c r="I89" s="210"/>
      <c r="J89" s="206"/>
      <c r="K89" s="206"/>
      <c r="L89" s="211"/>
      <c r="M89" s="212"/>
      <c r="N89" s="213"/>
      <c r="O89" s="213"/>
      <c r="P89" s="213"/>
      <c r="Q89" s="213"/>
      <c r="R89" s="213"/>
      <c r="S89" s="213"/>
      <c r="T89" s="214"/>
      <c r="AT89" s="215" t="s">
        <v>128</v>
      </c>
      <c r="AU89" s="215" t="s">
        <v>80</v>
      </c>
      <c r="AV89" s="13" t="s">
        <v>80</v>
      </c>
      <c r="AW89" s="13" t="s">
        <v>32</v>
      </c>
      <c r="AX89" s="13" t="s">
        <v>70</v>
      </c>
      <c r="AY89" s="215" t="s">
        <v>118</v>
      </c>
    </row>
    <row r="90" spans="1:65" s="13" customFormat="1" ht="10.199999999999999">
      <c r="B90" s="205"/>
      <c r="C90" s="206"/>
      <c r="D90" s="201" t="s">
        <v>128</v>
      </c>
      <c r="E90" s="207" t="s">
        <v>19</v>
      </c>
      <c r="F90" s="208" t="s">
        <v>132</v>
      </c>
      <c r="G90" s="206"/>
      <c r="H90" s="209">
        <v>180</v>
      </c>
      <c r="I90" s="210"/>
      <c r="J90" s="206"/>
      <c r="K90" s="206"/>
      <c r="L90" s="211"/>
      <c r="M90" s="212"/>
      <c r="N90" s="213"/>
      <c r="O90" s="213"/>
      <c r="P90" s="213"/>
      <c r="Q90" s="213"/>
      <c r="R90" s="213"/>
      <c r="S90" s="213"/>
      <c r="T90" s="214"/>
      <c r="AT90" s="215" t="s">
        <v>128</v>
      </c>
      <c r="AU90" s="215" t="s">
        <v>80</v>
      </c>
      <c r="AV90" s="13" t="s">
        <v>80</v>
      </c>
      <c r="AW90" s="13" t="s">
        <v>32</v>
      </c>
      <c r="AX90" s="13" t="s">
        <v>70</v>
      </c>
      <c r="AY90" s="215" t="s">
        <v>118</v>
      </c>
    </row>
    <row r="91" spans="1:65" s="13" customFormat="1" ht="10.199999999999999">
      <c r="B91" s="205"/>
      <c r="C91" s="206"/>
      <c r="D91" s="201" t="s">
        <v>128</v>
      </c>
      <c r="E91" s="207" t="s">
        <v>19</v>
      </c>
      <c r="F91" s="208" t="s">
        <v>133</v>
      </c>
      <c r="G91" s="206"/>
      <c r="H91" s="209">
        <v>120</v>
      </c>
      <c r="I91" s="210"/>
      <c r="J91" s="206"/>
      <c r="K91" s="206"/>
      <c r="L91" s="211"/>
      <c r="M91" s="212"/>
      <c r="N91" s="213"/>
      <c r="O91" s="213"/>
      <c r="P91" s="213"/>
      <c r="Q91" s="213"/>
      <c r="R91" s="213"/>
      <c r="S91" s="213"/>
      <c r="T91" s="214"/>
      <c r="AT91" s="215" t="s">
        <v>128</v>
      </c>
      <c r="AU91" s="215" t="s">
        <v>80</v>
      </c>
      <c r="AV91" s="13" t="s">
        <v>80</v>
      </c>
      <c r="AW91" s="13" t="s">
        <v>32</v>
      </c>
      <c r="AX91" s="13" t="s">
        <v>70</v>
      </c>
      <c r="AY91" s="215" t="s">
        <v>118</v>
      </c>
    </row>
    <row r="92" spans="1:65" s="13" customFormat="1" ht="10.199999999999999">
      <c r="B92" s="205"/>
      <c r="C92" s="206"/>
      <c r="D92" s="201" t="s">
        <v>128</v>
      </c>
      <c r="E92" s="207" t="s">
        <v>19</v>
      </c>
      <c r="F92" s="208" t="s">
        <v>134</v>
      </c>
      <c r="G92" s="206"/>
      <c r="H92" s="209">
        <v>100</v>
      </c>
      <c r="I92" s="210"/>
      <c r="J92" s="206"/>
      <c r="K92" s="206"/>
      <c r="L92" s="211"/>
      <c r="M92" s="212"/>
      <c r="N92" s="213"/>
      <c r="O92" s="213"/>
      <c r="P92" s="213"/>
      <c r="Q92" s="213"/>
      <c r="R92" s="213"/>
      <c r="S92" s="213"/>
      <c r="T92" s="214"/>
      <c r="AT92" s="215" t="s">
        <v>128</v>
      </c>
      <c r="AU92" s="215" t="s">
        <v>80</v>
      </c>
      <c r="AV92" s="13" t="s">
        <v>80</v>
      </c>
      <c r="AW92" s="13" t="s">
        <v>32</v>
      </c>
      <c r="AX92" s="13" t="s">
        <v>70</v>
      </c>
      <c r="AY92" s="215" t="s">
        <v>118</v>
      </c>
    </row>
    <row r="93" spans="1:65" s="13" customFormat="1" ht="10.199999999999999">
      <c r="B93" s="205"/>
      <c r="C93" s="206"/>
      <c r="D93" s="201" t="s">
        <v>128</v>
      </c>
      <c r="E93" s="207" t="s">
        <v>19</v>
      </c>
      <c r="F93" s="208" t="s">
        <v>135</v>
      </c>
      <c r="G93" s="206"/>
      <c r="H93" s="209">
        <v>50</v>
      </c>
      <c r="I93" s="210"/>
      <c r="J93" s="206"/>
      <c r="K93" s="206"/>
      <c r="L93" s="211"/>
      <c r="M93" s="212"/>
      <c r="N93" s="213"/>
      <c r="O93" s="213"/>
      <c r="P93" s="213"/>
      <c r="Q93" s="213"/>
      <c r="R93" s="213"/>
      <c r="S93" s="213"/>
      <c r="T93" s="214"/>
      <c r="AT93" s="215" t="s">
        <v>128</v>
      </c>
      <c r="AU93" s="215" t="s">
        <v>80</v>
      </c>
      <c r="AV93" s="13" t="s">
        <v>80</v>
      </c>
      <c r="AW93" s="13" t="s">
        <v>32</v>
      </c>
      <c r="AX93" s="13" t="s">
        <v>70</v>
      </c>
      <c r="AY93" s="215" t="s">
        <v>118</v>
      </c>
    </row>
    <row r="94" spans="1:65" s="14" customFormat="1" ht="10.199999999999999">
      <c r="B94" s="216"/>
      <c r="C94" s="217"/>
      <c r="D94" s="201" t="s">
        <v>128</v>
      </c>
      <c r="E94" s="218" t="s">
        <v>19</v>
      </c>
      <c r="F94" s="219" t="s">
        <v>136</v>
      </c>
      <c r="G94" s="217"/>
      <c r="H94" s="220">
        <v>820</v>
      </c>
      <c r="I94" s="221"/>
      <c r="J94" s="217"/>
      <c r="K94" s="217"/>
      <c r="L94" s="222"/>
      <c r="M94" s="223"/>
      <c r="N94" s="224"/>
      <c r="O94" s="224"/>
      <c r="P94" s="224"/>
      <c r="Q94" s="224"/>
      <c r="R94" s="224"/>
      <c r="S94" s="224"/>
      <c r="T94" s="225"/>
      <c r="AT94" s="226" t="s">
        <v>128</v>
      </c>
      <c r="AU94" s="226" t="s">
        <v>80</v>
      </c>
      <c r="AV94" s="14" t="s">
        <v>126</v>
      </c>
      <c r="AW94" s="14" t="s">
        <v>32</v>
      </c>
      <c r="AX94" s="14" t="s">
        <v>78</v>
      </c>
      <c r="AY94" s="226" t="s">
        <v>118</v>
      </c>
    </row>
    <row r="95" spans="1:65" s="2" customFormat="1" ht="21.6" customHeight="1">
      <c r="A95" s="35"/>
      <c r="B95" s="36"/>
      <c r="C95" s="188" t="s">
        <v>80</v>
      </c>
      <c r="D95" s="188" t="s">
        <v>121</v>
      </c>
      <c r="E95" s="189" t="s">
        <v>137</v>
      </c>
      <c r="F95" s="190" t="s">
        <v>138</v>
      </c>
      <c r="G95" s="191" t="s">
        <v>124</v>
      </c>
      <c r="H95" s="192">
        <v>702</v>
      </c>
      <c r="I95" s="193"/>
      <c r="J95" s="194">
        <f>ROUND(I95*H95,2)</f>
        <v>0</v>
      </c>
      <c r="K95" s="190" t="s">
        <v>125</v>
      </c>
      <c r="L95" s="40"/>
      <c r="M95" s="195" t="s">
        <v>19</v>
      </c>
      <c r="N95" s="196" t="s">
        <v>41</v>
      </c>
      <c r="O95" s="65"/>
      <c r="P95" s="197">
        <f>O95*H95</f>
        <v>0</v>
      </c>
      <c r="Q95" s="197">
        <v>0</v>
      </c>
      <c r="R95" s="197">
        <f>Q95*H95</f>
        <v>0</v>
      </c>
      <c r="S95" s="197">
        <v>0</v>
      </c>
      <c r="T95" s="198">
        <f>S95*H95</f>
        <v>0</v>
      </c>
      <c r="U95" s="35"/>
      <c r="V95" s="35"/>
      <c r="W95" s="35"/>
      <c r="X95" s="35"/>
      <c r="Y95" s="35"/>
      <c r="Z95" s="35"/>
      <c r="AA95" s="35"/>
      <c r="AB95" s="35"/>
      <c r="AC95" s="35"/>
      <c r="AD95" s="35"/>
      <c r="AE95" s="35"/>
      <c r="AR95" s="199" t="s">
        <v>126</v>
      </c>
      <c r="AT95" s="199" t="s">
        <v>121</v>
      </c>
      <c r="AU95" s="199" t="s">
        <v>80</v>
      </c>
      <c r="AY95" s="18" t="s">
        <v>118</v>
      </c>
      <c r="BE95" s="200">
        <f>IF(N95="základní",J95,0)</f>
        <v>0</v>
      </c>
      <c r="BF95" s="200">
        <f>IF(N95="snížená",J95,0)</f>
        <v>0</v>
      </c>
      <c r="BG95" s="200">
        <f>IF(N95="zákl. přenesená",J95,0)</f>
        <v>0</v>
      </c>
      <c r="BH95" s="200">
        <f>IF(N95="sníž. přenesená",J95,0)</f>
        <v>0</v>
      </c>
      <c r="BI95" s="200">
        <f>IF(N95="nulová",J95,0)</f>
        <v>0</v>
      </c>
      <c r="BJ95" s="18" t="s">
        <v>78</v>
      </c>
      <c r="BK95" s="200">
        <f>ROUND(I95*H95,2)</f>
        <v>0</v>
      </c>
      <c r="BL95" s="18" t="s">
        <v>126</v>
      </c>
      <c r="BM95" s="199" t="s">
        <v>126</v>
      </c>
    </row>
    <row r="96" spans="1:65" s="2" customFormat="1" ht="19.2">
      <c r="A96" s="35"/>
      <c r="B96" s="36"/>
      <c r="C96" s="37"/>
      <c r="D96" s="201" t="s">
        <v>127</v>
      </c>
      <c r="E96" s="37"/>
      <c r="F96" s="202" t="s">
        <v>138</v>
      </c>
      <c r="G96" s="37"/>
      <c r="H96" s="37"/>
      <c r="I96" s="109"/>
      <c r="J96" s="37"/>
      <c r="K96" s="37"/>
      <c r="L96" s="40"/>
      <c r="M96" s="203"/>
      <c r="N96" s="204"/>
      <c r="O96" s="65"/>
      <c r="P96" s="65"/>
      <c r="Q96" s="65"/>
      <c r="R96" s="65"/>
      <c r="S96" s="65"/>
      <c r="T96" s="66"/>
      <c r="U96" s="35"/>
      <c r="V96" s="35"/>
      <c r="W96" s="35"/>
      <c r="X96" s="35"/>
      <c r="Y96" s="35"/>
      <c r="Z96" s="35"/>
      <c r="AA96" s="35"/>
      <c r="AB96" s="35"/>
      <c r="AC96" s="35"/>
      <c r="AD96" s="35"/>
      <c r="AE96" s="35"/>
      <c r="AT96" s="18" t="s">
        <v>127</v>
      </c>
      <c r="AU96" s="18" t="s">
        <v>80</v>
      </c>
    </row>
    <row r="97" spans="1:65" s="13" customFormat="1" ht="10.199999999999999">
      <c r="B97" s="205"/>
      <c r="C97" s="206"/>
      <c r="D97" s="201" t="s">
        <v>128</v>
      </c>
      <c r="E97" s="207" t="s">
        <v>19</v>
      </c>
      <c r="F97" s="208" t="s">
        <v>139</v>
      </c>
      <c r="G97" s="206"/>
      <c r="H97" s="209">
        <v>702</v>
      </c>
      <c r="I97" s="210"/>
      <c r="J97" s="206"/>
      <c r="K97" s="206"/>
      <c r="L97" s="211"/>
      <c r="M97" s="212"/>
      <c r="N97" s="213"/>
      <c r="O97" s="213"/>
      <c r="P97" s="213"/>
      <c r="Q97" s="213"/>
      <c r="R97" s="213"/>
      <c r="S97" s="213"/>
      <c r="T97" s="214"/>
      <c r="AT97" s="215" t="s">
        <v>128</v>
      </c>
      <c r="AU97" s="215" t="s">
        <v>80</v>
      </c>
      <c r="AV97" s="13" t="s">
        <v>80</v>
      </c>
      <c r="AW97" s="13" t="s">
        <v>32</v>
      </c>
      <c r="AX97" s="13" t="s">
        <v>70</v>
      </c>
      <c r="AY97" s="215" t="s">
        <v>118</v>
      </c>
    </row>
    <row r="98" spans="1:65" s="14" customFormat="1" ht="10.199999999999999">
      <c r="B98" s="216"/>
      <c r="C98" s="217"/>
      <c r="D98" s="201" t="s">
        <v>128</v>
      </c>
      <c r="E98" s="218" t="s">
        <v>19</v>
      </c>
      <c r="F98" s="219" t="s">
        <v>136</v>
      </c>
      <c r="G98" s="217"/>
      <c r="H98" s="220">
        <v>702</v>
      </c>
      <c r="I98" s="221"/>
      <c r="J98" s="217"/>
      <c r="K98" s="217"/>
      <c r="L98" s="222"/>
      <c r="M98" s="223"/>
      <c r="N98" s="224"/>
      <c r="O98" s="224"/>
      <c r="P98" s="224"/>
      <c r="Q98" s="224"/>
      <c r="R98" s="224"/>
      <c r="S98" s="224"/>
      <c r="T98" s="225"/>
      <c r="AT98" s="226" t="s">
        <v>128</v>
      </c>
      <c r="AU98" s="226" t="s">
        <v>80</v>
      </c>
      <c r="AV98" s="14" t="s">
        <v>126</v>
      </c>
      <c r="AW98" s="14" t="s">
        <v>32</v>
      </c>
      <c r="AX98" s="14" t="s">
        <v>78</v>
      </c>
      <c r="AY98" s="226" t="s">
        <v>118</v>
      </c>
    </row>
    <row r="99" spans="1:65" s="2" customFormat="1" ht="21.6" customHeight="1">
      <c r="A99" s="35"/>
      <c r="B99" s="36"/>
      <c r="C99" s="188" t="s">
        <v>140</v>
      </c>
      <c r="D99" s="188" t="s">
        <v>121</v>
      </c>
      <c r="E99" s="189" t="s">
        <v>141</v>
      </c>
      <c r="F99" s="190" t="s">
        <v>142</v>
      </c>
      <c r="G99" s="191" t="s">
        <v>124</v>
      </c>
      <c r="H99" s="192">
        <v>820</v>
      </c>
      <c r="I99" s="193"/>
      <c r="J99" s="194">
        <f>ROUND(I99*H99,2)</f>
        <v>0</v>
      </c>
      <c r="K99" s="190" t="s">
        <v>125</v>
      </c>
      <c r="L99" s="40"/>
      <c r="M99" s="195" t="s">
        <v>19</v>
      </c>
      <c r="N99" s="196" t="s">
        <v>41</v>
      </c>
      <c r="O99" s="65"/>
      <c r="P99" s="197">
        <f>O99*H99</f>
        <v>0</v>
      </c>
      <c r="Q99" s="197">
        <v>0</v>
      </c>
      <c r="R99" s="197">
        <f>Q99*H99</f>
        <v>0</v>
      </c>
      <c r="S99" s="197">
        <v>0</v>
      </c>
      <c r="T99" s="198">
        <f>S99*H99</f>
        <v>0</v>
      </c>
      <c r="U99" s="35"/>
      <c r="V99" s="35"/>
      <c r="W99" s="35"/>
      <c r="X99" s="35"/>
      <c r="Y99" s="35"/>
      <c r="Z99" s="35"/>
      <c r="AA99" s="35"/>
      <c r="AB99" s="35"/>
      <c r="AC99" s="35"/>
      <c r="AD99" s="35"/>
      <c r="AE99" s="35"/>
      <c r="AR99" s="199" t="s">
        <v>126</v>
      </c>
      <c r="AT99" s="199" t="s">
        <v>121</v>
      </c>
      <c r="AU99" s="199" t="s">
        <v>80</v>
      </c>
      <c r="AY99" s="18" t="s">
        <v>118</v>
      </c>
      <c r="BE99" s="200">
        <f>IF(N99="základní",J99,0)</f>
        <v>0</v>
      </c>
      <c r="BF99" s="200">
        <f>IF(N99="snížená",J99,0)</f>
        <v>0</v>
      </c>
      <c r="BG99" s="200">
        <f>IF(N99="zákl. přenesená",J99,0)</f>
        <v>0</v>
      </c>
      <c r="BH99" s="200">
        <f>IF(N99="sníž. přenesená",J99,0)</f>
        <v>0</v>
      </c>
      <c r="BI99" s="200">
        <f>IF(N99="nulová",J99,0)</f>
        <v>0</v>
      </c>
      <c r="BJ99" s="18" t="s">
        <v>78</v>
      </c>
      <c r="BK99" s="200">
        <f>ROUND(I99*H99,2)</f>
        <v>0</v>
      </c>
      <c r="BL99" s="18" t="s">
        <v>126</v>
      </c>
      <c r="BM99" s="199" t="s">
        <v>143</v>
      </c>
    </row>
    <row r="100" spans="1:65" s="2" customFormat="1" ht="19.2">
      <c r="A100" s="35"/>
      <c r="B100" s="36"/>
      <c r="C100" s="37"/>
      <c r="D100" s="201" t="s">
        <v>127</v>
      </c>
      <c r="E100" s="37"/>
      <c r="F100" s="202" t="s">
        <v>142</v>
      </c>
      <c r="G100" s="37"/>
      <c r="H100" s="37"/>
      <c r="I100" s="109"/>
      <c r="J100" s="37"/>
      <c r="K100" s="37"/>
      <c r="L100" s="40"/>
      <c r="M100" s="203"/>
      <c r="N100" s="204"/>
      <c r="O100" s="65"/>
      <c r="P100" s="65"/>
      <c r="Q100" s="65"/>
      <c r="R100" s="65"/>
      <c r="S100" s="65"/>
      <c r="T100" s="66"/>
      <c r="U100" s="35"/>
      <c r="V100" s="35"/>
      <c r="W100" s="35"/>
      <c r="X100" s="35"/>
      <c r="Y100" s="35"/>
      <c r="Z100" s="35"/>
      <c r="AA100" s="35"/>
      <c r="AB100" s="35"/>
      <c r="AC100" s="35"/>
      <c r="AD100" s="35"/>
      <c r="AE100" s="35"/>
      <c r="AT100" s="18" t="s">
        <v>127</v>
      </c>
      <c r="AU100" s="18" t="s">
        <v>80</v>
      </c>
    </row>
    <row r="101" spans="1:65" s="2" customFormat="1" ht="14.4" customHeight="1">
      <c r="A101" s="35"/>
      <c r="B101" s="36"/>
      <c r="C101" s="188" t="s">
        <v>126</v>
      </c>
      <c r="D101" s="188" t="s">
        <v>121</v>
      </c>
      <c r="E101" s="189" t="s">
        <v>144</v>
      </c>
      <c r="F101" s="190" t="s">
        <v>145</v>
      </c>
      <c r="G101" s="191" t="s">
        <v>146</v>
      </c>
      <c r="H101" s="192">
        <v>41</v>
      </c>
      <c r="I101" s="193"/>
      <c r="J101" s="194">
        <f>ROUND(I101*H101,2)</f>
        <v>0</v>
      </c>
      <c r="K101" s="190" t="s">
        <v>125</v>
      </c>
      <c r="L101" s="40"/>
      <c r="M101" s="195" t="s">
        <v>19</v>
      </c>
      <c r="N101" s="196" t="s">
        <v>41</v>
      </c>
      <c r="O101" s="65"/>
      <c r="P101" s="197">
        <f>O101*H101</f>
        <v>0</v>
      </c>
      <c r="Q101" s="197">
        <v>0</v>
      </c>
      <c r="R101" s="197">
        <f>Q101*H101</f>
        <v>0</v>
      </c>
      <c r="S101" s="197">
        <v>0</v>
      </c>
      <c r="T101" s="198">
        <f>S101*H101</f>
        <v>0</v>
      </c>
      <c r="U101" s="35"/>
      <c r="V101" s="35"/>
      <c r="W101" s="35"/>
      <c r="X101" s="35"/>
      <c r="Y101" s="35"/>
      <c r="Z101" s="35"/>
      <c r="AA101" s="35"/>
      <c r="AB101" s="35"/>
      <c r="AC101" s="35"/>
      <c r="AD101" s="35"/>
      <c r="AE101" s="35"/>
      <c r="AR101" s="199" t="s">
        <v>126</v>
      </c>
      <c r="AT101" s="199" t="s">
        <v>121</v>
      </c>
      <c r="AU101" s="199" t="s">
        <v>80</v>
      </c>
      <c r="AY101" s="18" t="s">
        <v>118</v>
      </c>
      <c r="BE101" s="200">
        <f>IF(N101="základní",J101,0)</f>
        <v>0</v>
      </c>
      <c r="BF101" s="200">
        <f>IF(N101="snížená",J101,0)</f>
        <v>0</v>
      </c>
      <c r="BG101" s="200">
        <f>IF(N101="zákl. přenesená",J101,0)</f>
        <v>0</v>
      </c>
      <c r="BH101" s="200">
        <f>IF(N101="sníž. přenesená",J101,0)</f>
        <v>0</v>
      </c>
      <c r="BI101" s="200">
        <f>IF(N101="nulová",J101,0)</f>
        <v>0</v>
      </c>
      <c r="BJ101" s="18" t="s">
        <v>78</v>
      </c>
      <c r="BK101" s="200">
        <f>ROUND(I101*H101,2)</f>
        <v>0</v>
      </c>
      <c r="BL101" s="18" t="s">
        <v>126</v>
      </c>
      <c r="BM101" s="199" t="s">
        <v>147</v>
      </c>
    </row>
    <row r="102" spans="1:65" s="2" customFormat="1" ht="10.199999999999999">
      <c r="A102" s="35"/>
      <c r="B102" s="36"/>
      <c r="C102" s="37"/>
      <c r="D102" s="201" t="s">
        <v>127</v>
      </c>
      <c r="E102" s="37"/>
      <c r="F102" s="202" t="s">
        <v>145</v>
      </c>
      <c r="G102" s="37"/>
      <c r="H102" s="37"/>
      <c r="I102" s="109"/>
      <c r="J102" s="37"/>
      <c r="K102" s="37"/>
      <c r="L102" s="40"/>
      <c r="M102" s="203"/>
      <c r="N102" s="204"/>
      <c r="O102" s="65"/>
      <c r="P102" s="65"/>
      <c r="Q102" s="65"/>
      <c r="R102" s="65"/>
      <c r="S102" s="65"/>
      <c r="T102" s="66"/>
      <c r="U102" s="35"/>
      <c r="V102" s="35"/>
      <c r="W102" s="35"/>
      <c r="X102" s="35"/>
      <c r="Y102" s="35"/>
      <c r="Z102" s="35"/>
      <c r="AA102" s="35"/>
      <c r="AB102" s="35"/>
      <c r="AC102" s="35"/>
      <c r="AD102" s="35"/>
      <c r="AE102" s="35"/>
      <c r="AT102" s="18" t="s">
        <v>127</v>
      </c>
      <c r="AU102" s="18" t="s">
        <v>80</v>
      </c>
    </row>
    <row r="103" spans="1:65" s="13" customFormat="1" ht="10.199999999999999">
      <c r="B103" s="205"/>
      <c r="C103" s="206"/>
      <c r="D103" s="201" t="s">
        <v>128</v>
      </c>
      <c r="E103" s="207" t="s">
        <v>19</v>
      </c>
      <c r="F103" s="208" t="s">
        <v>148</v>
      </c>
      <c r="G103" s="206"/>
      <c r="H103" s="209">
        <v>41</v>
      </c>
      <c r="I103" s="210"/>
      <c r="J103" s="206"/>
      <c r="K103" s="206"/>
      <c r="L103" s="211"/>
      <c r="M103" s="212"/>
      <c r="N103" s="213"/>
      <c r="O103" s="213"/>
      <c r="P103" s="213"/>
      <c r="Q103" s="213"/>
      <c r="R103" s="213"/>
      <c r="S103" s="213"/>
      <c r="T103" s="214"/>
      <c r="AT103" s="215" t="s">
        <v>128</v>
      </c>
      <c r="AU103" s="215" t="s">
        <v>80</v>
      </c>
      <c r="AV103" s="13" t="s">
        <v>80</v>
      </c>
      <c r="AW103" s="13" t="s">
        <v>32</v>
      </c>
      <c r="AX103" s="13" t="s">
        <v>70</v>
      </c>
      <c r="AY103" s="215" t="s">
        <v>118</v>
      </c>
    </row>
    <row r="104" spans="1:65" s="14" customFormat="1" ht="10.199999999999999">
      <c r="B104" s="216"/>
      <c r="C104" s="217"/>
      <c r="D104" s="201" t="s">
        <v>128</v>
      </c>
      <c r="E104" s="218" t="s">
        <v>19</v>
      </c>
      <c r="F104" s="219" t="s">
        <v>136</v>
      </c>
      <c r="G104" s="217"/>
      <c r="H104" s="220">
        <v>41</v>
      </c>
      <c r="I104" s="221"/>
      <c r="J104" s="217"/>
      <c r="K104" s="217"/>
      <c r="L104" s="222"/>
      <c r="M104" s="223"/>
      <c r="N104" s="224"/>
      <c r="O104" s="224"/>
      <c r="P104" s="224"/>
      <c r="Q104" s="224"/>
      <c r="R104" s="224"/>
      <c r="S104" s="224"/>
      <c r="T104" s="225"/>
      <c r="AT104" s="226" t="s">
        <v>128</v>
      </c>
      <c r="AU104" s="226" t="s">
        <v>80</v>
      </c>
      <c r="AV104" s="14" t="s">
        <v>126</v>
      </c>
      <c r="AW104" s="14" t="s">
        <v>32</v>
      </c>
      <c r="AX104" s="14" t="s">
        <v>78</v>
      </c>
      <c r="AY104" s="226" t="s">
        <v>118</v>
      </c>
    </row>
    <row r="105" spans="1:65" s="2" customFormat="1" ht="14.4" customHeight="1">
      <c r="A105" s="35"/>
      <c r="B105" s="36"/>
      <c r="C105" s="227" t="s">
        <v>119</v>
      </c>
      <c r="D105" s="227" t="s">
        <v>149</v>
      </c>
      <c r="E105" s="228" t="s">
        <v>150</v>
      </c>
      <c r="F105" s="229" t="s">
        <v>151</v>
      </c>
      <c r="G105" s="230" t="s">
        <v>152</v>
      </c>
      <c r="H105" s="231">
        <v>82</v>
      </c>
      <c r="I105" s="232"/>
      <c r="J105" s="233">
        <f>ROUND(I105*H105,2)</f>
        <v>0</v>
      </c>
      <c r="K105" s="229" t="s">
        <v>125</v>
      </c>
      <c r="L105" s="234"/>
      <c r="M105" s="235" t="s">
        <v>19</v>
      </c>
      <c r="N105" s="236" t="s">
        <v>41</v>
      </c>
      <c r="O105" s="65"/>
      <c r="P105" s="197">
        <f>O105*H105</f>
        <v>0</v>
      </c>
      <c r="Q105" s="197">
        <v>0</v>
      </c>
      <c r="R105" s="197">
        <f>Q105*H105</f>
        <v>0</v>
      </c>
      <c r="S105" s="197">
        <v>0</v>
      </c>
      <c r="T105" s="198">
        <f>S105*H105</f>
        <v>0</v>
      </c>
      <c r="U105" s="35"/>
      <c r="V105" s="35"/>
      <c r="W105" s="35"/>
      <c r="X105" s="35"/>
      <c r="Y105" s="35"/>
      <c r="Z105" s="35"/>
      <c r="AA105" s="35"/>
      <c r="AB105" s="35"/>
      <c r="AC105" s="35"/>
      <c r="AD105" s="35"/>
      <c r="AE105" s="35"/>
      <c r="AR105" s="199" t="s">
        <v>147</v>
      </c>
      <c r="AT105" s="199" t="s">
        <v>149</v>
      </c>
      <c r="AU105" s="199" t="s">
        <v>80</v>
      </c>
      <c r="AY105" s="18" t="s">
        <v>118</v>
      </c>
      <c r="BE105" s="200">
        <f>IF(N105="základní",J105,0)</f>
        <v>0</v>
      </c>
      <c r="BF105" s="200">
        <f>IF(N105="snížená",J105,0)</f>
        <v>0</v>
      </c>
      <c r="BG105" s="200">
        <f>IF(N105="zákl. přenesená",J105,0)</f>
        <v>0</v>
      </c>
      <c r="BH105" s="200">
        <f>IF(N105="sníž. přenesená",J105,0)</f>
        <v>0</v>
      </c>
      <c r="BI105" s="200">
        <f>IF(N105="nulová",J105,0)</f>
        <v>0</v>
      </c>
      <c r="BJ105" s="18" t="s">
        <v>78</v>
      </c>
      <c r="BK105" s="200">
        <f>ROUND(I105*H105,2)</f>
        <v>0</v>
      </c>
      <c r="BL105" s="18" t="s">
        <v>126</v>
      </c>
      <c r="BM105" s="199" t="s">
        <v>153</v>
      </c>
    </row>
    <row r="106" spans="1:65" s="2" customFormat="1" ht="10.199999999999999">
      <c r="A106" s="35"/>
      <c r="B106" s="36"/>
      <c r="C106" s="37"/>
      <c r="D106" s="201" t="s">
        <v>127</v>
      </c>
      <c r="E106" s="37"/>
      <c r="F106" s="202" t="s">
        <v>151</v>
      </c>
      <c r="G106" s="37"/>
      <c r="H106" s="37"/>
      <c r="I106" s="109"/>
      <c r="J106" s="37"/>
      <c r="K106" s="37"/>
      <c r="L106" s="40"/>
      <c r="M106" s="203"/>
      <c r="N106" s="204"/>
      <c r="O106" s="65"/>
      <c r="P106" s="65"/>
      <c r="Q106" s="65"/>
      <c r="R106" s="65"/>
      <c r="S106" s="65"/>
      <c r="T106" s="66"/>
      <c r="U106" s="35"/>
      <c r="V106" s="35"/>
      <c r="W106" s="35"/>
      <c r="X106" s="35"/>
      <c r="Y106" s="35"/>
      <c r="Z106" s="35"/>
      <c r="AA106" s="35"/>
      <c r="AB106" s="35"/>
      <c r="AC106" s="35"/>
      <c r="AD106" s="35"/>
      <c r="AE106" s="35"/>
      <c r="AT106" s="18" t="s">
        <v>127</v>
      </c>
      <c r="AU106" s="18" t="s">
        <v>80</v>
      </c>
    </row>
    <row r="107" spans="1:65" s="13" customFormat="1" ht="10.199999999999999">
      <c r="B107" s="205"/>
      <c r="C107" s="206"/>
      <c r="D107" s="201" t="s">
        <v>128</v>
      </c>
      <c r="E107" s="207" t="s">
        <v>19</v>
      </c>
      <c r="F107" s="208" t="s">
        <v>154</v>
      </c>
      <c r="G107" s="206"/>
      <c r="H107" s="209">
        <v>82</v>
      </c>
      <c r="I107" s="210"/>
      <c r="J107" s="206"/>
      <c r="K107" s="206"/>
      <c r="L107" s="211"/>
      <c r="M107" s="212"/>
      <c r="N107" s="213"/>
      <c r="O107" s="213"/>
      <c r="P107" s="213"/>
      <c r="Q107" s="213"/>
      <c r="R107" s="213"/>
      <c r="S107" s="213"/>
      <c r="T107" s="214"/>
      <c r="AT107" s="215" t="s">
        <v>128</v>
      </c>
      <c r="AU107" s="215" t="s">
        <v>80</v>
      </c>
      <c r="AV107" s="13" t="s">
        <v>80</v>
      </c>
      <c r="AW107" s="13" t="s">
        <v>32</v>
      </c>
      <c r="AX107" s="13" t="s">
        <v>70</v>
      </c>
      <c r="AY107" s="215" t="s">
        <v>118</v>
      </c>
    </row>
    <row r="108" spans="1:65" s="14" customFormat="1" ht="10.199999999999999">
      <c r="B108" s="216"/>
      <c r="C108" s="217"/>
      <c r="D108" s="201" t="s">
        <v>128</v>
      </c>
      <c r="E108" s="218" t="s">
        <v>19</v>
      </c>
      <c r="F108" s="219" t="s">
        <v>136</v>
      </c>
      <c r="G108" s="217"/>
      <c r="H108" s="220">
        <v>82</v>
      </c>
      <c r="I108" s="221"/>
      <c r="J108" s="217"/>
      <c r="K108" s="217"/>
      <c r="L108" s="222"/>
      <c r="M108" s="223"/>
      <c r="N108" s="224"/>
      <c r="O108" s="224"/>
      <c r="P108" s="224"/>
      <c r="Q108" s="224"/>
      <c r="R108" s="224"/>
      <c r="S108" s="224"/>
      <c r="T108" s="225"/>
      <c r="AT108" s="226" t="s">
        <v>128</v>
      </c>
      <c r="AU108" s="226" t="s">
        <v>80</v>
      </c>
      <c r="AV108" s="14" t="s">
        <v>126</v>
      </c>
      <c r="AW108" s="14" t="s">
        <v>32</v>
      </c>
      <c r="AX108" s="14" t="s">
        <v>78</v>
      </c>
      <c r="AY108" s="226" t="s">
        <v>118</v>
      </c>
    </row>
    <row r="109" spans="1:65" s="2" customFormat="1" ht="21.6" customHeight="1">
      <c r="A109" s="35"/>
      <c r="B109" s="36"/>
      <c r="C109" s="188" t="s">
        <v>143</v>
      </c>
      <c r="D109" s="188" t="s">
        <v>121</v>
      </c>
      <c r="E109" s="189" t="s">
        <v>155</v>
      </c>
      <c r="F109" s="190" t="s">
        <v>156</v>
      </c>
      <c r="G109" s="191" t="s">
        <v>157</v>
      </c>
      <c r="H109" s="192">
        <v>5.8000000000000003E-2</v>
      </c>
      <c r="I109" s="193"/>
      <c r="J109" s="194">
        <f>ROUND(I109*H109,2)</f>
        <v>0</v>
      </c>
      <c r="K109" s="190" t="s">
        <v>125</v>
      </c>
      <c r="L109" s="40"/>
      <c r="M109" s="195" t="s">
        <v>19</v>
      </c>
      <c r="N109" s="196" t="s">
        <v>41</v>
      </c>
      <c r="O109" s="65"/>
      <c r="P109" s="197">
        <f>O109*H109</f>
        <v>0</v>
      </c>
      <c r="Q109" s="197">
        <v>0</v>
      </c>
      <c r="R109" s="197">
        <f>Q109*H109</f>
        <v>0</v>
      </c>
      <c r="S109" s="197">
        <v>0</v>
      </c>
      <c r="T109" s="198">
        <f>S109*H109</f>
        <v>0</v>
      </c>
      <c r="U109" s="35"/>
      <c r="V109" s="35"/>
      <c r="W109" s="35"/>
      <c r="X109" s="35"/>
      <c r="Y109" s="35"/>
      <c r="Z109" s="35"/>
      <c r="AA109" s="35"/>
      <c r="AB109" s="35"/>
      <c r="AC109" s="35"/>
      <c r="AD109" s="35"/>
      <c r="AE109" s="35"/>
      <c r="AR109" s="199" t="s">
        <v>126</v>
      </c>
      <c r="AT109" s="199" t="s">
        <v>121</v>
      </c>
      <c r="AU109" s="199" t="s">
        <v>80</v>
      </c>
      <c r="AY109" s="18" t="s">
        <v>118</v>
      </c>
      <c r="BE109" s="200">
        <f>IF(N109="základní",J109,0)</f>
        <v>0</v>
      </c>
      <c r="BF109" s="200">
        <f>IF(N109="snížená",J109,0)</f>
        <v>0</v>
      </c>
      <c r="BG109" s="200">
        <f>IF(N109="zákl. přenesená",J109,0)</f>
        <v>0</v>
      </c>
      <c r="BH109" s="200">
        <f>IF(N109="sníž. přenesená",J109,0)</f>
        <v>0</v>
      </c>
      <c r="BI109" s="200">
        <f>IF(N109="nulová",J109,0)</f>
        <v>0</v>
      </c>
      <c r="BJ109" s="18" t="s">
        <v>78</v>
      </c>
      <c r="BK109" s="200">
        <f>ROUND(I109*H109,2)</f>
        <v>0</v>
      </c>
      <c r="BL109" s="18" t="s">
        <v>126</v>
      </c>
      <c r="BM109" s="199" t="s">
        <v>158</v>
      </c>
    </row>
    <row r="110" spans="1:65" s="2" customFormat="1" ht="19.2">
      <c r="A110" s="35"/>
      <c r="B110" s="36"/>
      <c r="C110" s="37"/>
      <c r="D110" s="201" t="s">
        <v>127</v>
      </c>
      <c r="E110" s="37"/>
      <c r="F110" s="202" t="s">
        <v>156</v>
      </c>
      <c r="G110" s="37"/>
      <c r="H110" s="37"/>
      <c r="I110" s="109"/>
      <c r="J110" s="37"/>
      <c r="K110" s="37"/>
      <c r="L110" s="40"/>
      <c r="M110" s="203"/>
      <c r="N110" s="204"/>
      <c r="O110" s="65"/>
      <c r="P110" s="65"/>
      <c r="Q110" s="65"/>
      <c r="R110" s="65"/>
      <c r="S110" s="65"/>
      <c r="T110" s="66"/>
      <c r="U110" s="35"/>
      <c r="V110" s="35"/>
      <c r="W110" s="35"/>
      <c r="X110" s="35"/>
      <c r="Y110" s="35"/>
      <c r="Z110" s="35"/>
      <c r="AA110" s="35"/>
      <c r="AB110" s="35"/>
      <c r="AC110" s="35"/>
      <c r="AD110" s="35"/>
      <c r="AE110" s="35"/>
      <c r="AT110" s="18" t="s">
        <v>127</v>
      </c>
      <c r="AU110" s="18" t="s">
        <v>80</v>
      </c>
    </row>
    <row r="111" spans="1:65" s="15" customFormat="1" ht="10.199999999999999">
      <c r="B111" s="237"/>
      <c r="C111" s="238"/>
      <c r="D111" s="201" t="s">
        <v>128</v>
      </c>
      <c r="E111" s="239" t="s">
        <v>19</v>
      </c>
      <c r="F111" s="240" t="s">
        <v>159</v>
      </c>
      <c r="G111" s="238"/>
      <c r="H111" s="239" t="s">
        <v>19</v>
      </c>
      <c r="I111" s="241"/>
      <c r="J111" s="238"/>
      <c r="K111" s="238"/>
      <c r="L111" s="242"/>
      <c r="M111" s="243"/>
      <c r="N111" s="244"/>
      <c r="O111" s="244"/>
      <c r="P111" s="244"/>
      <c r="Q111" s="244"/>
      <c r="R111" s="244"/>
      <c r="S111" s="244"/>
      <c r="T111" s="245"/>
      <c r="AT111" s="246" t="s">
        <v>128</v>
      </c>
      <c r="AU111" s="246" t="s">
        <v>80</v>
      </c>
      <c r="AV111" s="15" t="s">
        <v>78</v>
      </c>
      <c r="AW111" s="15" t="s">
        <v>32</v>
      </c>
      <c r="AX111" s="15" t="s">
        <v>70</v>
      </c>
      <c r="AY111" s="246" t="s">
        <v>118</v>
      </c>
    </row>
    <row r="112" spans="1:65" s="13" customFormat="1" ht="10.199999999999999">
      <c r="B112" s="205"/>
      <c r="C112" s="206"/>
      <c r="D112" s="201" t="s">
        <v>128</v>
      </c>
      <c r="E112" s="207" t="s">
        <v>19</v>
      </c>
      <c r="F112" s="208" t="s">
        <v>160</v>
      </c>
      <c r="G112" s="206"/>
      <c r="H112" s="209">
        <v>3.0000000000000001E-3</v>
      </c>
      <c r="I112" s="210"/>
      <c r="J112" s="206"/>
      <c r="K112" s="206"/>
      <c r="L112" s="211"/>
      <c r="M112" s="212"/>
      <c r="N112" s="213"/>
      <c r="O112" s="213"/>
      <c r="P112" s="213"/>
      <c r="Q112" s="213"/>
      <c r="R112" s="213"/>
      <c r="S112" s="213"/>
      <c r="T112" s="214"/>
      <c r="AT112" s="215" t="s">
        <v>128</v>
      </c>
      <c r="AU112" s="215" t="s">
        <v>80</v>
      </c>
      <c r="AV112" s="13" t="s">
        <v>80</v>
      </c>
      <c r="AW112" s="13" t="s">
        <v>32</v>
      </c>
      <c r="AX112" s="13" t="s">
        <v>70</v>
      </c>
      <c r="AY112" s="215" t="s">
        <v>118</v>
      </c>
    </row>
    <row r="113" spans="1:65" s="13" customFormat="1" ht="10.199999999999999">
      <c r="B113" s="205"/>
      <c r="C113" s="206"/>
      <c r="D113" s="201" t="s">
        <v>128</v>
      </c>
      <c r="E113" s="207" t="s">
        <v>19</v>
      </c>
      <c r="F113" s="208" t="s">
        <v>161</v>
      </c>
      <c r="G113" s="206"/>
      <c r="H113" s="209">
        <v>6.0000000000000001E-3</v>
      </c>
      <c r="I113" s="210"/>
      <c r="J113" s="206"/>
      <c r="K113" s="206"/>
      <c r="L113" s="211"/>
      <c r="M113" s="212"/>
      <c r="N113" s="213"/>
      <c r="O113" s="213"/>
      <c r="P113" s="213"/>
      <c r="Q113" s="213"/>
      <c r="R113" s="213"/>
      <c r="S113" s="213"/>
      <c r="T113" s="214"/>
      <c r="AT113" s="215" t="s">
        <v>128</v>
      </c>
      <c r="AU113" s="215" t="s">
        <v>80</v>
      </c>
      <c r="AV113" s="13" t="s">
        <v>80</v>
      </c>
      <c r="AW113" s="13" t="s">
        <v>32</v>
      </c>
      <c r="AX113" s="13" t="s">
        <v>70</v>
      </c>
      <c r="AY113" s="215" t="s">
        <v>118</v>
      </c>
    </row>
    <row r="114" spans="1:65" s="13" customFormat="1" ht="10.199999999999999">
      <c r="B114" s="205"/>
      <c r="C114" s="206"/>
      <c r="D114" s="201" t="s">
        <v>128</v>
      </c>
      <c r="E114" s="207" t="s">
        <v>19</v>
      </c>
      <c r="F114" s="208" t="s">
        <v>162</v>
      </c>
      <c r="G114" s="206"/>
      <c r="H114" s="209">
        <v>1.4999999999999999E-2</v>
      </c>
      <c r="I114" s="210"/>
      <c r="J114" s="206"/>
      <c r="K114" s="206"/>
      <c r="L114" s="211"/>
      <c r="M114" s="212"/>
      <c r="N114" s="213"/>
      <c r="O114" s="213"/>
      <c r="P114" s="213"/>
      <c r="Q114" s="213"/>
      <c r="R114" s="213"/>
      <c r="S114" s="213"/>
      <c r="T114" s="214"/>
      <c r="AT114" s="215" t="s">
        <v>128</v>
      </c>
      <c r="AU114" s="215" t="s">
        <v>80</v>
      </c>
      <c r="AV114" s="13" t="s">
        <v>80</v>
      </c>
      <c r="AW114" s="13" t="s">
        <v>32</v>
      </c>
      <c r="AX114" s="13" t="s">
        <v>70</v>
      </c>
      <c r="AY114" s="215" t="s">
        <v>118</v>
      </c>
    </row>
    <row r="115" spans="1:65" s="15" customFormat="1" ht="10.199999999999999">
      <c r="B115" s="237"/>
      <c r="C115" s="238"/>
      <c r="D115" s="201" t="s">
        <v>128</v>
      </c>
      <c r="E115" s="239" t="s">
        <v>19</v>
      </c>
      <c r="F115" s="240" t="s">
        <v>163</v>
      </c>
      <c r="G115" s="238"/>
      <c r="H115" s="239" t="s">
        <v>19</v>
      </c>
      <c r="I115" s="241"/>
      <c r="J115" s="238"/>
      <c r="K115" s="238"/>
      <c r="L115" s="242"/>
      <c r="M115" s="243"/>
      <c r="N115" s="244"/>
      <c r="O115" s="244"/>
      <c r="P115" s="244"/>
      <c r="Q115" s="244"/>
      <c r="R115" s="244"/>
      <c r="S115" s="244"/>
      <c r="T115" s="245"/>
      <c r="AT115" s="246" t="s">
        <v>128</v>
      </c>
      <c r="AU115" s="246" t="s">
        <v>80</v>
      </c>
      <c r="AV115" s="15" t="s">
        <v>78</v>
      </c>
      <c r="AW115" s="15" t="s">
        <v>32</v>
      </c>
      <c r="AX115" s="15" t="s">
        <v>70</v>
      </c>
      <c r="AY115" s="246" t="s">
        <v>118</v>
      </c>
    </row>
    <row r="116" spans="1:65" s="13" customFormat="1" ht="10.199999999999999">
      <c r="B116" s="205"/>
      <c r="C116" s="206"/>
      <c r="D116" s="201" t="s">
        <v>128</v>
      </c>
      <c r="E116" s="207" t="s">
        <v>19</v>
      </c>
      <c r="F116" s="208" t="s">
        <v>164</v>
      </c>
      <c r="G116" s="206"/>
      <c r="H116" s="209">
        <v>6.0000000000000001E-3</v>
      </c>
      <c r="I116" s="210"/>
      <c r="J116" s="206"/>
      <c r="K116" s="206"/>
      <c r="L116" s="211"/>
      <c r="M116" s="212"/>
      <c r="N116" s="213"/>
      <c r="O116" s="213"/>
      <c r="P116" s="213"/>
      <c r="Q116" s="213"/>
      <c r="R116" s="213"/>
      <c r="S116" s="213"/>
      <c r="T116" s="214"/>
      <c r="AT116" s="215" t="s">
        <v>128</v>
      </c>
      <c r="AU116" s="215" t="s">
        <v>80</v>
      </c>
      <c r="AV116" s="13" t="s">
        <v>80</v>
      </c>
      <c r="AW116" s="13" t="s">
        <v>32</v>
      </c>
      <c r="AX116" s="13" t="s">
        <v>70</v>
      </c>
      <c r="AY116" s="215" t="s">
        <v>118</v>
      </c>
    </row>
    <row r="117" spans="1:65" s="13" customFormat="1" ht="10.199999999999999">
      <c r="B117" s="205"/>
      <c r="C117" s="206"/>
      <c r="D117" s="201" t="s">
        <v>128</v>
      </c>
      <c r="E117" s="207" t="s">
        <v>19</v>
      </c>
      <c r="F117" s="208" t="s">
        <v>165</v>
      </c>
      <c r="G117" s="206"/>
      <c r="H117" s="209">
        <v>6.0000000000000001E-3</v>
      </c>
      <c r="I117" s="210"/>
      <c r="J117" s="206"/>
      <c r="K117" s="206"/>
      <c r="L117" s="211"/>
      <c r="M117" s="212"/>
      <c r="N117" s="213"/>
      <c r="O117" s="213"/>
      <c r="P117" s="213"/>
      <c r="Q117" s="213"/>
      <c r="R117" s="213"/>
      <c r="S117" s="213"/>
      <c r="T117" s="214"/>
      <c r="AT117" s="215" t="s">
        <v>128</v>
      </c>
      <c r="AU117" s="215" t="s">
        <v>80</v>
      </c>
      <c r="AV117" s="13" t="s">
        <v>80</v>
      </c>
      <c r="AW117" s="13" t="s">
        <v>32</v>
      </c>
      <c r="AX117" s="13" t="s">
        <v>70</v>
      </c>
      <c r="AY117" s="215" t="s">
        <v>118</v>
      </c>
    </row>
    <row r="118" spans="1:65" s="15" customFormat="1" ht="10.199999999999999">
      <c r="B118" s="237"/>
      <c r="C118" s="238"/>
      <c r="D118" s="201" t="s">
        <v>128</v>
      </c>
      <c r="E118" s="239" t="s">
        <v>19</v>
      </c>
      <c r="F118" s="240" t="s">
        <v>166</v>
      </c>
      <c r="G118" s="238"/>
      <c r="H118" s="239" t="s">
        <v>19</v>
      </c>
      <c r="I118" s="241"/>
      <c r="J118" s="238"/>
      <c r="K118" s="238"/>
      <c r="L118" s="242"/>
      <c r="M118" s="243"/>
      <c r="N118" s="244"/>
      <c r="O118" s="244"/>
      <c r="P118" s="244"/>
      <c r="Q118" s="244"/>
      <c r="R118" s="244"/>
      <c r="S118" s="244"/>
      <c r="T118" s="245"/>
      <c r="AT118" s="246" t="s">
        <v>128</v>
      </c>
      <c r="AU118" s="246" t="s">
        <v>80</v>
      </c>
      <c r="AV118" s="15" t="s">
        <v>78</v>
      </c>
      <c r="AW118" s="15" t="s">
        <v>32</v>
      </c>
      <c r="AX118" s="15" t="s">
        <v>70</v>
      </c>
      <c r="AY118" s="246" t="s">
        <v>118</v>
      </c>
    </row>
    <row r="119" spans="1:65" s="13" customFormat="1" ht="10.199999999999999">
      <c r="B119" s="205"/>
      <c r="C119" s="206"/>
      <c r="D119" s="201" t="s">
        <v>128</v>
      </c>
      <c r="E119" s="207" t="s">
        <v>19</v>
      </c>
      <c r="F119" s="208" t="s">
        <v>167</v>
      </c>
      <c r="G119" s="206"/>
      <c r="H119" s="209">
        <v>7.0000000000000001E-3</v>
      </c>
      <c r="I119" s="210"/>
      <c r="J119" s="206"/>
      <c r="K119" s="206"/>
      <c r="L119" s="211"/>
      <c r="M119" s="212"/>
      <c r="N119" s="213"/>
      <c r="O119" s="213"/>
      <c r="P119" s="213"/>
      <c r="Q119" s="213"/>
      <c r="R119" s="213"/>
      <c r="S119" s="213"/>
      <c r="T119" s="214"/>
      <c r="AT119" s="215" t="s">
        <v>128</v>
      </c>
      <c r="AU119" s="215" t="s">
        <v>80</v>
      </c>
      <c r="AV119" s="13" t="s">
        <v>80</v>
      </c>
      <c r="AW119" s="13" t="s">
        <v>32</v>
      </c>
      <c r="AX119" s="13" t="s">
        <v>70</v>
      </c>
      <c r="AY119" s="215" t="s">
        <v>118</v>
      </c>
    </row>
    <row r="120" spans="1:65" s="15" customFormat="1" ht="10.199999999999999">
      <c r="B120" s="237"/>
      <c r="C120" s="238"/>
      <c r="D120" s="201" t="s">
        <v>128</v>
      </c>
      <c r="E120" s="239" t="s">
        <v>19</v>
      </c>
      <c r="F120" s="240" t="s">
        <v>168</v>
      </c>
      <c r="G120" s="238"/>
      <c r="H120" s="239" t="s">
        <v>19</v>
      </c>
      <c r="I120" s="241"/>
      <c r="J120" s="238"/>
      <c r="K120" s="238"/>
      <c r="L120" s="242"/>
      <c r="M120" s="243"/>
      <c r="N120" s="244"/>
      <c r="O120" s="244"/>
      <c r="P120" s="244"/>
      <c r="Q120" s="244"/>
      <c r="R120" s="244"/>
      <c r="S120" s="244"/>
      <c r="T120" s="245"/>
      <c r="AT120" s="246" t="s">
        <v>128</v>
      </c>
      <c r="AU120" s="246" t="s">
        <v>80</v>
      </c>
      <c r="AV120" s="15" t="s">
        <v>78</v>
      </c>
      <c r="AW120" s="15" t="s">
        <v>32</v>
      </c>
      <c r="AX120" s="15" t="s">
        <v>70</v>
      </c>
      <c r="AY120" s="246" t="s">
        <v>118</v>
      </c>
    </row>
    <row r="121" spans="1:65" s="13" customFormat="1" ht="10.199999999999999">
      <c r="B121" s="205"/>
      <c r="C121" s="206"/>
      <c r="D121" s="201" t="s">
        <v>128</v>
      </c>
      <c r="E121" s="207" t="s">
        <v>19</v>
      </c>
      <c r="F121" s="208" t="s">
        <v>169</v>
      </c>
      <c r="G121" s="206"/>
      <c r="H121" s="209">
        <v>8.9999999999999993E-3</v>
      </c>
      <c r="I121" s="210"/>
      <c r="J121" s="206"/>
      <c r="K121" s="206"/>
      <c r="L121" s="211"/>
      <c r="M121" s="212"/>
      <c r="N121" s="213"/>
      <c r="O121" s="213"/>
      <c r="P121" s="213"/>
      <c r="Q121" s="213"/>
      <c r="R121" s="213"/>
      <c r="S121" s="213"/>
      <c r="T121" s="214"/>
      <c r="AT121" s="215" t="s">
        <v>128</v>
      </c>
      <c r="AU121" s="215" t="s">
        <v>80</v>
      </c>
      <c r="AV121" s="13" t="s">
        <v>80</v>
      </c>
      <c r="AW121" s="13" t="s">
        <v>32</v>
      </c>
      <c r="AX121" s="13" t="s">
        <v>70</v>
      </c>
      <c r="AY121" s="215" t="s">
        <v>118</v>
      </c>
    </row>
    <row r="122" spans="1:65" s="13" customFormat="1" ht="10.199999999999999">
      <c r="B122" s="205"/>
      <c r="C122" s="206"/>
      <c r="D122" s="201" t="s">
        <v>128</v>
      </c>
      <c r="E122" s="207" t="s">
        <v>19</v>
      </c>
      <c r="F122" s="208" t="s">
        <v>170</v>
      </c>
      <c r="G122" s="206"/>
      <c r="H122" s="209">
        <v>6.0000000000000001E-3</v>
      </c>
      <c r="I122" s="210"/>
      <c r="J122" s="206"/>
      <c r="K122" s="206"/>
      <c r="L122" s="211"/>
      <c r="M122" s="212"/>
      <c r="N122" s="213"/>
      <c r="O122" s="213"/>
      <c r="P122" s="213"/>
      <c r="Q122" s="213"/>
      <c r="R122" s="213"/>
      <c r="S122" s="213"/>
      <c r="T122" s="214"/>
      <c r="AT122" s="215" t="s">
        <v>128</v>
      </c>
      <c r="AU122" s="215" t="s">
        <v>80</v>
      </c>
      <c r="AV122" s="13" t="s">
        <v>80</v>
      </c>
      <c r="AW122" s="13" t="s">
        <v>32</v>
      </c>
      <c r="AX122" s="13" t="s">
        <v>70</v>
      </c>
      <c r="AY122" s="215" t="s">
        <v>118</v>
      </c>
    </row>
    <row r="123" spans="1:65" s="14" customFormat="1" ht="10.199999999999999">
      <c r="B123" s="216"/>
      <c r="C123" s="217"/>
      <c r="D123" s="201" t="s">
        <v>128</v>
      </c>
      <c r="E123" s="218" t="s">
        <v>19</v>
      </c>
      <c r="F123" s="219" t="s">
        <v>136</v>
      </c>
      <c r="G123" s="217"/>
      <c r="H123" s="220">
        <v>5.7999999999999996E-2</v>
      </c>
      <c r="I123" s="221"/>
      <c r="J123" s="217"/>
      <c r="K123" s="217"/>
      <c r="L123" s="222"/>
      <c r="M123" s="223"/>
      <c r="N123" s="224"/>
      <c r="O123" s="224"/>
      <c r="P123" s="224"/>
      <c r="Q123" s="224"/>
      <c r="R123" s="224"/>
      <c r="S123" s="224"/>
      <c r="T123" s="225"/>
      <c r="AT123" s="226" t="s">
        <v>128</v>
      </c>
      <c r="AU123" s="226" t="s">
        <v>80</v>
      </c>
      <c r="AV123" s="14" t="s">
        <v>126</v>
      </c>
      <c r="AW123" s="14" t="s">
        <v>32</v>
      </c>
      <c r="AX123" s="14" t="s">
        <v>78</v>
      </c>
      <c r="AY123" s="226" t="s">
        <v>118</v>
      </c>
    </row>
    <row r="124" spans="1:65" s="2" customFormat="1" ht="21.6" customHeight="1">
      <c r="A124" s="35"/>
      <c r="B124" s="36"/>
      <c r="C124" s="188" t="s">
        <v>171</v>
      </c>
      <c r="D124" s="188" t="s">
        <v>121</v>
      </c>
      <c r="E124" s="189" t="s">
        <v>172</v>
      </c>
      <c r="F124" s="190" t="s">
        <v>173</v>
      </c>
      <c r="G124" s="191" t="s">
        <v>157</v>
      </c>
      <c r="H124" s="192">
        <v>0.108</v>
      </c>
      <c r="I124" s="193"/>
      <c r="J124" s="194">
        <f>ROUND(I124*H124,2)</f>
        <v>0</v>
      </c>
      <c r="K124" s="190" t="s">
        <v>125</v>
      </c>
      <c r="L124" s="40"/>
      <c r="M124" s="195" t="s">
        <v>19</v>
      </c>
      <c r="N124" s="196" t="s">
        <v>41</v>
      </c>
      <c r="O124" s="65"/>
      <c r="P124" s="197">
        <f>O124*H124</f>
        <v>0</v>
      </c>
      <c r="Q124" s="197">
        <v>0</v>
      </c>
      <c r="R124" s="197">
        <f>Q124*H124</f>
        <v>0</v>
      </c>
      <c r="S124" s="197">
        <v>0</v>
      </c>
      <c r="T124" s="198">
        <f>S124*H124</f>
        <v>0</v>
      </c>
      <c r="U124" s="35"/>
      <c r="V124" s="35"/>
      <c r="W124" s="35"/>
      <c r="X124" s="35"/>
      <c r="Y124" s="35"/>
      <c r="Z124" s="35"/>
      <c r="AA124" s="35"/>
      <c r="AB124" s="35"/>
      <c r="AC124" s="35"/>
      <c r="AD124" s="35"/>
      <c r="AE124" s="35"/>
      <c r="AR124" s="199" t="s">
        <v>126</v>
      </c>
      <c r="AT124" s="199" t="s">
        <v>121</v>
      </c>
      <c r="AU124" s="199" t="s">
        <v>80</v>
      </c>
      <c r="AY124" s="18" t="s">
        <v>118</v>
      </c>
      <c r="BE124" s="200">
        <f>IF(N124="základní",J124,0)</f>
        <v>0</v>
      </c>
      <c r="BF124" s="200">
        <f>IF(N124="snížená",J124,0)</f>
        <v>0</v>
      </c>
      <c r="BG124" s="200">
        <f>IF(N124="zákl. přenesená",J124,0)</f>
        <v>0</v>
      </c>
      <c r="BH124" s="200">
        <f>IF(N124="sníž. přenesená",J124,0)</f>
        <v>0</v>
      </c>
      <c r="BI124" s="200">
        <f>IF(N124="nulová",J124,0)</f>
        <v>0</v>
      </c>
      <c r="BJ124" s="18" t="s">
        <v>78</v>
      </c>
      <c r="BK124" s="200">
        <f>ROUND(I124*H124,2)</f>
        <v>0</v>
      </c>
      <c r="BL124" s="18" t="s">
        <v>126</v>
      </c>
      <c r="BM124" s="199" t="s">
        <v>174</v>
      </c>
    </row>
    <row r="125" spans="1:65" s="2" customFormat="1" ht="19.2">
      <c r="A125" s="35"/>
      <c r="B125" s="36"/>
      <c r="C125" s="37"/>
      <c r="D125" s="201" t="s">
        <v>127</v>
      </c>
      <c r="E125" s="37"/>
      <c r="F125" s="202" t="s">
        <v>173</v>
      </c>
      <c r="G125" s="37"/>
      <c r="H125" s="37"/>
      <c r="I125" s="109"/>
      <c r="J125" s="37"/>
      <c r="K125" s="37"/>
      <c r="L125" s="40"/>
      <c r="M125" s="203"/>
      <c r="N125" s="204"/>
      <c r="O125" s="65"/>
      <c r="P125" s="65"/>
      <c r="Q125" s="65"/>
      <c r="R125" s="65"/>
      <c r="S125" s="65"/>
      <c r="T125" s="66"/>
      <c r="U125" s="35"/>
      <c r="V125" s="35"/>
      <c r="W125" s="35"/>
      <c r="X125" s="35"/>
      <c r="Y125" s="35"/>
      <c r="Z125" s="35"/>
      <c r="AA125" s="35"/>
      <c r="AB125" s="35"/>
      <c r="AC125" s="35"/>
      <c r="AD125" s="35"/>
      <c r="AE125" s="35"/>
      <c r="AT125" s="18" t="s">
        <v>127</v>
      </c>
      <c r="AU125" s="18" t="s">
        <v>80</v>
      </c>
    </row>
    <row r="126" spans="1:65" s="15" customFormat="1" ht="10.199999999999999">
      <c r="B126" s="237"/>
      <c r="C126" s="238"/>
      <c r="D126" s="201" t="s">
        <v>128</v>
      </c>
      <c r="E126" s="239" t="s">
        <v>19</v>
      </c>
      <c r="F126" s="240" t="s">
        <v>175</v>
      </c>
      <c r="G126" s="238"/>
      <c r="H126" s="239" t="s">
        <v>19</v>
      </c>
      <c r="I126" s="241"/>
      <c r="J126" s="238"/>
      <c r="K126" s="238"/>
      <c r="L126" s="242"/>
      <c r="M126" s="243"/>
      <c r="N126" s="244"/>
      <c r="O126" s="244"/>
      <c r="P126" s="244"/>
      <c r="Q126" s="244"/>
      <c r="R126" s="244"/>
      <c r="S126" s="244"/>
      <c r="T126" s="245"/>
      <c r="AT126" s="246" t="s">
        <v>128</v>
      </c>
      <c r="AU126" s="246" t="s">
        <v>80</v>
      </c>
      <c r="AV126" s="15" t="s">
        <v>78</v>
      </c>
      <c r="AW126" s="15" t="s">
        <v>32</v>
      </c>
      <c r="AX126" s="15" t="s">
        <v>70</v>
      </c>
      <c r="AY126" s="246" t="s">
        <v>118</v>
      </c>
    </row>
    <row r="127" spans="1:65" s="13" customFormat="1" ht="10.199999999999999">
      <c r="B127" s="205"/>
      <c r="C127" s="206"/>
      <c r="D127" s="201" t="s">
        <v>128</v>
      </c>
      <c r="E127" s="207" t="s">
        <v>19</v>
      </c>
      <c r="F127" s="208" t="s">
        <v>176</v>
      </c>
      <c r="G127" s="206"/>
      <c r="H127" s="209">
        <v>7.0000000000000001E-3</v>
      </c>
      <c r="I127" s="210"/>
      <c r="J127" s="206"/>
      <c r="K127" s="206"/>
      <c r="L127" s="211"/>
      <c r="M127" s="212"/>
      <c r="N127" s="213"/>
      <c r="O127" s="213"/>
      <c r="P127" s="213"/>
      <c r="Q127" s="213"/>
      <c r="R127" s="213"/>
      <c r="S127" s="213"/>
      <c r="T127" s="214"/>
      <c r="AT127" s="215" t="s">
        <v>128</v>
      </c>
      <c r="AU127" s="215" t="s">
        <v>80</v>
      </c>
      <c r="AV127" s="13" t="s">
        <v>80</v>
      </c>
      <c r="AW127" s="13" t="s">
        <v>32</v>
      </c>
      <c r="AX127" s="13" t="s">
        <v>70</v>
      </c>
      <c r="AY127" s="215" t="s">
        <v>118</v>
      </c>
    </row>
    <row r="128" spans="1:65" s="15" customFormat="1" ht="10.199999999999999">
      <c r="B128" s="237"/>
      <c r="C128" s="238"/>
      <c r="D128" s="201" t="s">
        <v>128</v>
      </c>
      <c r="E128" s="239" t="s">
        <v>19</v>
      </c>
      <c r="F128" s="240" t="s">
        <v>177</v>
      </c>
      <c r="G128" s="238"/>
      <c r="H128" s="239" t="s">
        <v>19</v>
      </c>
      <c r="I128" s="241"/>
      <c r="J128" s="238"/>
      <c r="K128" s="238"/>
      <c r="L128" s="242"/>
      <c r="M128" s="243"/>
      <c r="N128" s="244"/>
      <c r="O128" s="244"/>
      <c r="P128" s="244"/>
      <c r="Q128" s="244"/>
      <c r="R128" s="244"/>
      <c r="S128" s="244"/>
      <c r="T128" s="245"/>
      <c r="AT128" s="246" t="s">
        <v>128</v>
      </c>
      <c r="AU128" s="246" t="s">
        <v>80</v>
      </c>
      <c r="AV128" s="15" t="s">
        <v>78</v>
      </c>
      <c r="AW128" s="15" t="s">
        <v>32</v>
      </c>
      <c r="AX128" s="15" t="s">
        <v>70</v>
      </c>
      <c r="AY128" s="246" t="s">
        <v>118</v>
      </c>
    </row>
    <row r="129" spans="1:65" s="13" customFormat="1" ht="10.199999999999999">
      <c r="B129" s="205"/>
      <c r="C129" s="206"/>
      <c r="D129" s="201" t="s">
        <v>128</v>
      </c>
      <c r="E129" s="207" t="s">
        <v>19</v>
      </c>
      <c r="F129" s="208" t="s">
        <v>178</v>
      </c>
      <c r="G129" s="206"/>
      <c r="H129" s="209">
        <v>2.3E-2</v>
      </c>
      <c r="I129" s="210"/>
      <c r="J129" s="206"/>
      <c r="K129" s="206"/>
      <c r="L129" s="211"/>
      <c r="M129" s="212"/>
      <c r="N129" s="213"/>
      <c r="O129" s="213"/>
      <c r="P129" s="213"/>
      <c r="Q129" s="213"/>
      <c r="R129" s="213"/>
      <c r="S129" s="213"/>
      <c r="T129" s="214"/>
      <c r="AT129" s="215" t="s">
        <v>128</v>
      </c>
      <c r="AU129" s="215" t="s">
        <v>80</v>
      </c>
      <c r="AV129" s="13" t="s">
        <v>80</v>
      </c>
      <c r="AW129" s="13" t="s">
        <v>32</v>
      </c>
      <c r="AX129" s="13" t="s">
        <v>70</v>
      </c>
      <c r="AY129" s="215" t="s">
        <v>118</v>
      </c>
    </row>
    <row r="130" spans="1:65" s="15" customFormat="1" ht="10.199999999999999">
      <c r="B130" s="237"/>
      <c r="C130" s="238"/>
      <c r="D130" s="201" t="s">
        <v>128</v>
      </c>
      <c r="E130" s="239" t="s">
        <v>19</v>
      </c>
      <c r="F130" s="240" t="s">
        <v>179</v>
      </c>
      <c r="G130" s="238"/>
      <c r="H130" s="239" t="s">
        <v>19</v>
      </c>
      <c r="I130" s="241"/>
      <c r="J130" s="238"/>
      <c r="K130" s="238"/>
      <c r="L130" s="242"/>
      <c r="M130" s="243"/>
      <c r="N130" s="244"/>
      <c r="O130" s="244"/>
      <c r="P130" s="244"/>
      <c r="Q130" s="244"/>
      <c r="R130" s="244"/>
      <c r="S130" s="244"/>
      <c r="T130" s="245"/>
      <c r="AT130" s="246" t="s">
        <v>128</v>
      </c>
      <c r="AU130" s="246" t="s">
        <v>80</v>
      </c>
      <c r="AV130" s="15" t="s">
        <v>78</v>
      </c>
      <c r="AW130" s="15" t="s">
        <v>32</v>
      </c>
      <c r="AX130" s="15" t="s">
        <v>70</v>
      </c>
      <c r="AY130" s="246" t="s">
        <v>118</v>
      </c>
    </row>
    <row r="131" spans="1:65" s="13" customFormat="1" ht="10.199999999999999">
      <c r="B131" s="205"/>
      <c r="C131" s="206"/>
      <c r="D131" s="201" t="s">
        <v>128</v>
      </c>
      <c r="E131" s="207" t="s">
        <v>19</v>
      </c>
      <c r="F131" s="208" t="s">
        <v>180</v>
      </c>
      <c r="G131" s="206"/>
      <c r="H131" s="209">
        <v>0.01</v>
      </c>
      <c r="I131" s="210"/>
      <c r="J131" s="206"/>
      <c r="K131" s="206"/>
      <c r="L131" s="211"/>
      <c r="M131" s="212"/>
      <c r="N131" s="213"/>
      <c r="O131" s="213"/>
      <c r="P131" s="213"/>
      <c r="Q131" s="213"/>
      <c r="R131" s="213"/>
      <c r="S131" s="213"/>
      <c r="T131" s="214"/>
      <c r="AT131" s="215" t="s">
        <v>128</v>
      </c>
      <c r="AU131" s="215" t="s">
        <v>80</v>
      </c>
      <c r="AV131" s="13" t="s">
        <v>80</v>
      </c>
      <c r="AW131" s="13" t="s">
        <v>32</v>
      </c>
      <c r="AX131" s="13" t="s">
        <v>70</v>
      </c>
      <c r="AY131" s="215" t="s">
        <v>118</v>
      </c>
    </row>
    <row r="132" spans="1:65" s="13" customFormat="1" ht="10.199999999999999">
      <c r="B132" s="205"/>
      <c r="C132" s="206"/>
      <c r="D132" s="201" t="s">
        <v>128</v>
      </c>
      <c r="E132" s="207" t="s">
        <v>19</v>
      </c>
      <c r="F132" s="208" t="s">
        <v>181</v>
      </c>
      <c r="G132" s="206"/>
      <c r="H132" s="209">
        <v>4.2000000000000003E-2</v>
      </c>
      <c r="I132" s="210"/>
      <c r="J132" s="206"/>
      <c r="K132" s="206"/>
      <c r="L132" s="211"/>
      <c r="M132" s="212"/>
      <c r="N132" s="213"/>
      <c r="O132" s="213"/>
      <c r="P132" s="213"/>
      <c r="Q132" s="213"/>
      <c r="R132" s="213"/>
      <c r="S132" s="213"/>
      <c r="T132" s="214"/>
      <c r="AT132" s="215" t="s">
        <v>128</v>
      </c>
      <c r="AU132" s="215" t="s">
        <v>80</v>
      </c>
      <c r="AV132" s="13" t="s">
        <v>80</v>
      </c>
      <c r="AW132" s="13" t="s">
        <v>32</v>
      </c>
      <c r="AX132" s="13" t="s">
        <v>70</v>
      </c>
      <c r="AY132" s="215" t="s">
        <v>118</v>
      </c>
    </row>
    <row r="133" spans="1:65" s="15" customFormat="1" ht="10.199999999999999">
      <c r="B133" s="237"/>
      <c r="C133" s="238"/>
      <c r="D133" s="201" t="s">
        <v>128</v>
      </c>
      <c r="E133" s="239" t="s">
        <v>19</v>
      </c>
      <c r="F133" s="240" t="s">
        <v>168</v>
      </c>
      <c r="G133" s="238"/>
      <c r="H133" s="239" t="s">
        <v>19</v>
      </c>
      <c r="I133" s="241"/>
      <c r="J133" s="238"/>
      <c r="K133" s="238"/>
      <c r="L133" s="242"/>
      <c r="M133" s="243"/>
      <c r="N133" s="244"/>
      <c r="O133" s="244"/>
      <c r="P133" s="244"/>
      <c r="Q133" s="244"/>
      <c r="R133" s="244"/>
      <c r="S133" s="244"/>
      <c r="T133" s="245"/>
      <c r="AT133" s="246" t="s">
        <v>128</v>
      </c>
      <c r="AU133" s="246" t="s">
        <v>80</v>
      </c>
      <c r="AV133" s="15" t="s">
        <v>78</v>
      </c>
      <c r="AW133" s="15" t="s">
        <v>32</v>
      </c>
      <c r="AX133" s="15" t="s">
        <v>70</v>
      </c>
      <c r="AY133" s="246" t="s">
        <v>118</v>
      </c>
    </row>
    <row r="134" spans="1:65" s="13" customFormat="1" ht="10.199999999999999">
      <c r="B134" s="205"/>
      <c r="C134" s="206"/>
      <c r="D134" s="201" t="s">
        <v>128</v>
      </c>
      <c r="E134" s="207" t="s">
        <v>19</v>
      </c>
      <c r="F134" s="208" t="s">
        <v>182</v>
      </c>
      <c r="G134" s="206"/>
      <c r="H134" s="209">
        <v>2.5999999999999999E-2</v>
      </c>
      <c r="I134" s="210"/>
      <c r="J134" s="206"/>
      <c r="K134" s="206"/>
      <c r="L134" s="211"/>
      <c r="M134" s="212"/>
      <c r="N134" s="213"/>
      <c r="O134" s="213"/>
      <c r="P134" s="213"/>
      <c r="Q134" s="213"/>
      <c r="R134" s="213"/>
      <c r="S134" s="213"/>
      <c r="T134" s="214"/>
      <c r="AT134" s="215" t="s">
        <v>128</v>
      </c>
      <c r="AU134" s="215" t="s">
        <v>80</v>
      </c>
      <c r="AV134" s="13" t="s">
        <v>80</v>
      </c>
      <c r="AW134" s="13" t="s">
        <v>32</v>
      </c>
      <c r="AX134" s="13" t="s">
        <v>70</v>
      </c>
      <c r="AY134" s="215" t="s">
        <v>118</v>
      </c>
    </row>
    <row r="135" spans="1:65" s="14" customFormat="1" ht="10.199999999999999">
      <c r="B135" s="216"/>
      <c r="C135" s="217"/>
      <c r="D135" s="201" t="s">
        <v>128</v>
      </c>
      <c r="E135" s="218" t="s">
        <v>19</v>
      </c>
      <c r="F135" s="219" t="s">
        <v>136</v>
      </c>
      <c r="G135" s="217"/>
      <c r="H135" s="220">
        <v>0.108</v>
      </c>
      <c r="I135" s="221"/>
      <c r="J135" s="217"/>
      <c r="K135" s="217"/>
      <c r="L135" s="222"/>
      <c r="M135" s="223"/>
      <c r="N135" s="224"/>
      <c r="O135" s="224"/>
      <c r="P135" s="224"/>
      <c r="Q135" s="224"/>
      <c r="R135" s="224"/>
      <c r="S135" s="224"/>
      <c r="T135" s="225"/>
      <c r="AT135" s="226" t="s">
        <v>128</v>
      </c>
      <c r="AU135" s="226" t="s">
        <v>80</v>
      </c>
      <c r="AV135" s="14" t="s">
        <v>126</v>
      </c>
      <c r="AW135" s="14" t="s">
        <v>32</v>
      </c>
      <c r="AX135" s="14" t="s">
        <v>78</v>
      </c>
      <c r="AY135" s="226" t="s">
        <v>118</v>
      </c>
    </row>
    <row r="136" spans="1:65" s="2" customFormat="1" ht="21.6" customHeight="1">
      <c r="A136" s="35"/>
      <c r="B136" s="36"/>
      <c r="C136" s="188" t="s">
        <v>147</v>
      </c>
      <c r="D136" s="188" t="s">
        <v>121</v>
      </c>
      <c r="E136" s="189" t="s">
        <v>183</v>
      </c>
      <c r="F136" s="190" t="s">
        <v>184</v>
      </c>
      <c r="G136" s="191" t="s">
        <v>185</v>
      </c>
      <c r="H136" s="192">
        <v>199.4</v>
      </c>
      <c r="I136" s="193"/>
      <c r="J136" s="194">
        <f>ROUND(I136*H136,2)</f>
        <v>0</v>
      </c>
      <c r="K136" s="190" t="s">
        <v>125</v>
      </c>
      <c r="L136" s="40"/>
      <c r="M136" s="195" t="s">
        <v>19</v>
      </c>
      <c r="N136" s="196" t="s">
        <v>41</v>
      </c>
      <c r="O136" s="65"/>
      <c r="P136" s="197">
        <f>O136*H136</f>
        <v>0</v>
      </c>
      <c r="Q136" s="197">
        <v>0</v>
      </c>
      <c r="R136" s="197">
        <f>Q136*H136</f>
        <v>0</v>
      </c>
      <c r="S136" s="197">
        <v>0</v>
      </c>
      <c r="T136" s="198">
        <f>S136*H136</f>
        <v>0</v>
      </c>
      <c r="U136" s="35"/>
      <c r="V136" s="35"/>
      <c r="W136" s="35"/>
      <c r="X136" s="35"/>
      <c r="Y136" s="35"/>
      <c r="Z136" s="35"/>
      <c r="AA136" s="35"/>
      <c r="AB136" s="35"/>
      <c r="AC136" s="35"/>
      <c r="AD136" s="35"/>
      <c r="AE136" s="35"/>
      <c r="AR136" s="199" t="s">
        <v>126</v>
      </c>
      <c r="AT136" s="199" t="s">
        <v>121</v>
      </c>
      <c r="AU136" s="199" t="s">
        <v>80</v>
      </c>
      <c r="AY136" s="18" t="s">
        <v>118</v>
      </c>
      <c r="BE136" s="200">
        <f>IF(N136="základní",J136,0)</f>
        <v>0</v>
      </c>
      <c r="BF136" s="200">
        <f>IF(N136="snížená",J136,0)</f>
        <v>0</v>
      </c>
      <c r="BG136" s="200">
        <f>IF(N136="zákl. přenesená",J136,0)</f>
        <v>0</v>
      </c>
      <c r="BH136" s="200">
        <f>IF(N136="sníž. přenesená",J136,0)</f>
        <v>0</v>
      </c>
      <c r="BI136" s="200">
        <f>IF(N136="nulová",J136,0)</f>
        <v>0</v>
      </c>
      <c r="BJ136" s="18" t="s">
        <v>78</v>
      </c>
      <c r="BK136" s="200">
        <f>ROUND(I136*H136,2)</f>
        <v>0</v>
      </c>
      <c r="BL136" s="18" t="s">
        <v>126</v>
      </c>
      <c r="BM136" s="199" t="s">
        <v>186</v>
      </c>
    </row>
    <row r="137" spans="1:65" s="2" customFormat="1" ht="19.2">
      <c r="A137" s="35"/>
      <c r="B137" s="36"/>
      <c r="C137" s="37"/>
      <c r="D137" s="201" t="s">
        <v>127</v>
      </c>
      <c r="E137" s="37"/>
      <c r="F137" s="202" t="s">
        <v>184</v>
      </c>
      <c r="G137" s="37"/>
      <c r="H137" s="37"/>
      <c r="I137" s="109"/>
      <c r="J137" s="37"/>
      <c r="K137" s="37"/>
      <c r="L137" s="40"/>
      <c r="M137" s="203"/>
      <c r="N137" s="204"/>
      <c r="O137" s="65"/>
      <c r="P137" s="65"/>
      <c r="Q137" s="65"/>
      <c r="R137" s="65"/>
      <c r="S137" s="65"/>
      <c r="T137" s="66"/>
      <c r="U137" s="35"/>
      <c r="V137" s="35"/>
      <c r="W137" s="35"/>
      <c r="X137" s="35"/>
      <c r="Y137" s="35"/>
      <c r="Z137" s="35"/>
      <c r="AA137" s="35"/>
      <c r="AB137" s="35"/>
      <c r="AC137" s="35"/>
      <c r="AD137" s="35"/>
      <c r="AE137" s="35"/>
      <c r="AT137" s="18" t="s">
        <v>127</v>
      </c>
      <c r="AU137" s="18" t="s">
        <v>80</v>
      </c>
    </row>
    <row r="138" spans="1:65" s="13" customFormat="1" ht="10.199999999999999">
      <c r="B138" s="205"/>
      <c r="C138" s="206"/>
      <c r="D138" s="201" t="s">
        <v>128</v>
      </c>
      <c r="E138" s="207" t="s">
        <v>19</v>
      </c>
      <c r="F138" s="208" t="s">
        <v>187</v>
      </c>
      <c r="G138" s="206"/>
      <c r="H138" s="209">
        <v>199.4</v>
      </c>
      <c r="I138" s="210"/>
      <c r="J138" s="206"/>
      <c r="K138" s="206"/>
      <c r="L138" s="211"/>
      <c r="M138" s="212"/>
      <c r="N138" s="213"/>
      <c r="O138" s="213"/>
      <c r="P138" s="213"/>
      <c r="Q138" s="213"/>
      <c r="R138" s="213"/>
      <c r="S138" s="213"/>
      <c r="T138" s="214"/>
      <c r="AT138" s="215" t="s">
        <v>128</v>
      </c>
      <c r="AU138" s="215" t="s">
        <v>80</v>
      </c>
      <c r="AV138" s="13" t="s">
        <v>80</v>
      </c>
      <c r="AW138" s="13" t="s">
        <v>32</v>
      </c>
      <c r="AX138" s="13" t="s">
        <v>70</v>
      </c>
      <c r="AY138" s="215" t="s">
        <v>118</v>
      </c>
    </row>
    <row r="139" spans="1:65" s="14" customFormat="1" ht="10.199999999999999">
      <c r="B139" s="216"/>
      <c r="C139" s="217"/>
      <c r="D139" s="201" t="s">
        <v>128</v>
      </c>
      <c r="E139" s="218" t="s">
        <v>19</v>
      </c>
      <c r="F139" s="219" t="s">
        <v>136</v>
      </c>
      <c r="G139" s="217"/>
      <c r="H139" s="220">
        <v>199.4</v>
      </c>
      <c r="I139" s="221"/>
      <c r="J139" s="217"/>
      <c r="K139" s="217"/>
      <c r="L139" s="222"/>
      <c r="M139" s="223"/>
      <c r="N139" s="224"/>
      <c r="O139" s="224"/>
      <c r="P139" s="224"/>
      <c r="Q139" s="224"/>
      <c r="R139" s="224"/>
      <c r="S139" s="224"/>
      <c r="T139" s="225"/>
      <c r="AT139" s="226" t="s">
        <v>128</v>
      </c>
      <c r="AU139" s="226" t="s">
        <v>80</v>
      </c>
      <c r="AV139" s="14" t="s">
        <v>126</v>
      </c>
      <c r="AW139" s="14" t="s">
        <v>32</v>
      </c>
      <c r="AX139" s="14" t="s">
        <v>78</v>
      </c>
      <c r="AY139" s="226" t="s">
        <v>118</v>
      </c>
    </row>
    <row r="140" spans="1:65" s="2" customFormat="1" ht="14.4" customHeight="1">
      <c r="A140" s="35"/>
      <c r="B140" s="36"/>
      <c r="C140" s="188" t="s">
        <v>188</v>
      </c>
      <c r="D140" s="188" t="s">
        <v>121</v>
      </c>
      <c r="E140" s="189" t="s">
        <v>189</v>
      </c>
      <c r="F140" s="190" t="s">
        <v>190</v>
      </c>
      <c r="G140" s="191" t="s">
        <v>185</v>
      </c>
      <c r="H140" s="192">
        <v>40</v>
      </c>
      <c r="I140" s="193"/>
      <c r="J140" s="194">
        <f>ROUND(I140*H140,2)</f>
        <v>0</v>
      </c>
      <c r="K140" s="190" t="s">
        <v>125</v>
      </c>
      <c r="L140" s="40"/>
      <c r="M140" s="195" t="s">
        <v>19</v>
      </c>
      <c r="N140" s="196" t="s">
        <v>41</v>
      </c>
      <c r="O140" s="65"/>
      <c r="P140" s="197">
        <f>O140*H140</f>
        <v>0</v>
      </c>
      <c r="Q140" s="197">
        <v>0</v>
      </c>
      <c r="R140" s="197">
        <f>Q140*H140</f>
        <v>0</v>
      </c>
      <c r="S140" s="197">
        <v>0</v>
      </c>
      <c r="T140" s="198">
        <f>S140*H140</f>
        <v>0</v>
      </c>
      <c r="U140" s="35"/>
      <c r="V140" s="35"/>
      <c r="W140" s="35"/>
      <c r="X140" s="35"/>
      <c r="Y140" s="35"/>
      <c r="Z140" s="35"/>
      <c r="AA140" s="35"/>
      <c r="AB140" s="35"/>
      <c r="AC140" s="35"/>
      <c r="AD140" s="35"/>
      <c r="AE140" s="35"/>
      <c r="AR140" s="199" t="s">
        <v>126</v>
      </c>
      <c r="AT140" s="199" t="s">
        <v>121</v>
      </c>
      <c r="AU140" s="199" t="s">
        <v>80</v>
      </c>
      <c r="AY140" s="18" t="s">
        <v>118</v>
      </c>
      <c r="BE140" s="200">
        <f>IF(N140="základní",J140,0)</f>
        <v>0</v>
      </c>
      <c r="BF140" s="200">
        <f>IF(N140="snížená",J140,0)</f>
        <v>0</v>
      </c>
      <c r="BG140" s="200">
        <f>IF(N140="zákl. přenesená",J140,0)</f>
        <v>0</v>
      </c>
      <c r="BH140" s="200">
        <f>IF(N140="sníž. přenesená",J140,0)</f>
        <v>0</v>
      </c>
      <c r="BI140" s="200">
        <f>IF(N140="nulová",J140,0)</f>
        <v>0</v>
      </c>
      <c r="BJ140" s="18" t="s">
        <v>78</v>
      </c>
      <c r="BK140" s="200">
        <f>ROUND(I140*H140,2)</f>
        <v>0</v>
      </c>
      <c r="BL140" s="18" t="s">
        <v>126</v>
      </c>
      <c r="BM140" s="199" t="s">
        <v>191</v>
      </c>
    </row>
    <row r="141" spans="1:65" s="2" customFormat="1" ht="10.199999999999999">
      <c r="A141" s="35"/>
      <c r="B141" s="36"/>
      <c r="C141" s="37"/>
      <c r="D141" s="201" t="s">
        <v>127</v>
      </c>
      <c r="E141" s="37"/>
      <c r="F141" s="202" t="s">
        <v>190</v>
      </c>
      <c r="G141" s="37"/>
      <c r="H141" s="37"/>
      <c r="I141" s="109"/>
      <c r="J141" s="37"/>
      <c r="K141" s="37"/>
      <c r="L141" s="40"/>
      <c r="M141" s="203"/>
      <c r="N141" s="204"/>
      <c r="O141" s="65"/>
      <c r="P141" s="65"/>
      <c r="Q141" s="65"/>
      <c r="R141" s="65"/>
      <c r="S141" s="65"/>
      <c r="T141" s="66"/>
      <c r="U141" s="35"/>
      <c r="V141" s="35"/>
      <c r="W141" s="35"/>
      <c r="X141" s="35"/>
      <c r="Y141" s="35"/>
      <c r="Z141" s="35"/>
      <c r="AA141" s="35"/>
      <c r="AB141" s="35"/>
      <c r="AC141" s="35"/>
      <c r="AD141" s="35"/>
      <c r="AE141" s="35"/>
      <c r="AT141" s="18" t="s">
        <v>127</v>
      </c>
      <c r="AU141" s="18" t="s">
        <v>80</v>
      </c>
    </row>
    <row r="142" spans="1:65" s="13" customFormat="1" ht="10.199999999999999">
      <c r="B142" s="205"/>
      <c r="C142" s="206"/>
      <c r="D142" s="201" t="s">
        <v>128</v>
      </c>
      <c r="E142" s="207" t="s">
        <v>19</v>
      </c>
      <c r="F142" s="208" t="s">
        <v>192</v>
      </c>
      <c r="G142" s="206"/>
      <c r="H142" s="209">
        <v>40</v>
      </c>
      <c r="I142" s="210"/>
      <c r="J142" s="206"/>
      <c r="K142" s="206"/>
      <c r="L142" s="211"/>
      <c r="M142" s="212"/>
      <c r="N142" s="213"/>
      <c r="O142" s="213"/>
      <c r="P142" s="213"/>
      <c r="Q142" s="213"/>
      <c r="R142" s="213"/>
      <c r="S142" s="213"/>
      <c r="T142" s="214"/>
      <c r="AT142" s="215" t="s">
        <v>128</v>
      </c>
      <c r="AU142" s="215" t="s">
        <v>80</v>
      </c>
      <c r="AV142" s="13" t="s">
        <v>80</v>
      </c>
      <c r="AW142" s="13" t="s">
        <v>32</v>
      </c>
      <c r="AX142" s="13" t="s">
        <v>70</v>
      </c>
      <c r="AY142" s="215" t="s">
        <v>118</v>
      </c>
    </row>
    <row r="143" spans="1:65" s="14" customFormat="1" ht="10.199999999999999">
      <c r="B143" s="216"/>
      <c r="C143" s="217"/>
      <c r="D143" s="201" t="s">
        <v>128</v>
      </c>
      <c r="E143" s="218" t="s">
        <v>19</v>
      </c>
      <c r="F143" s="219" t="s">
        <v>136</v>
      </c>
      <c r="G143" s="217"/>
      <c r="H143" s="220">
        <v>40</v>
      </c>
      <c r="I143" s="221"/>
      <c r="J143" s="217"/>
      <c r="K143" s="217"/>
      <c r="L143" s="222"/>
      <c r="M143" s="223"/>
      <c r="N143" s="224"/>
      <c r="O143" s="224"/>
      <c r="P143" s="224"/>
      <c r="Q143" s="224"/>
      <c r="R143" s="224"/>
      <c r="S143" s="224"/>
      <c r="T143" s="225"/>
      <c r="AT143" s="226" t="s">
        <v>128</v>
      </c>
      <c r="AU143" s="226" t="s">
        <v>80</v>
      </c>
      <c r="AV143" s="14" t="s">
        <v>126</v>
      </c>
      <c r="AW143" s="14" t="s">
        <v>32</v>
      </c>
      <c r="AX143" s="14" t="s">
        <v>78</v>
      </c>
      <c r="AY143" s="226" t="s">
        <v>118</v>
      </c>
    </row>
    <row r="144" spans="1:65" s="2" customFormat="1" ht="14.4" customHeight="1">
      <c r="A144" s="35"/>
      <c r="B144" s="36"/>
      <c r="C144" s="188" t="s">
        <v>153</v>
      </c>
      <c r="D144" s="188" t="s">
        <v>121</v>
      </c>
      <c r="E144" s="189" t="s">
        <v>193</v>
      </c>
      <c r="F144" s="190" t="s">
        <v>194</v>
      </c>
      <c r="G144" s="191" t="s">
        <v>185</v>
      </c>
      <c r="H144" s="192">
        <v>40</v>
      </c>
      <c r="I144" s="193"/>
      <c r="J144" s="194">
        <f>ROUND(I144*H144,2)</f>
        <v>0</v>
      </c>
      <c r="K144" s="190" t="s">
        <v>125</v>
      </c>
      <c r="L144" s="40"/>
      <c r="M144" s="195" t="s">
        <v>19</v>
      </c>
      <c r="N144" s="196" t="s">
        <v>41</v>
      </c>
      <c r="O144" s="65"/>
      <c r="P144" s="197">
        <f>O144*H144</f>
        <v>0</v>
      </c>
      <c r="Q144" s="197">
        <v>0</v>
      </c>
      <c r="R144" s="197">
        <f>Q144*H144</f>
        <v>0</v>
      </c>
      <c r="S144" s="197">
        <v>0</v>
      </c>
      <c r="T144" s="198">
        <f>S144*H144</f>
        <v>0</v>
      </c>
      <c r="U144" s="35"/>
      <c r="V144" s="35"/>
      <c r="W144" s="35"/>
      <c r="X144" s="35"/>
      <c r="Y144" s="35"/>
      <c r="Z144" s="35"/>
      <c r="AA144" s="35"/>
      <c r="AB144" s="35"/>
      <c r="AC144" s="35"/>
      <c r="AD144" s="35"/>
      <c r="AE144" s="35"/>
      <c r="AR144" s="199" t="s">
        <v>126</v>
      </c>
      <c r="AT144" s="199" t="s">
        <v>121</v>
      </c>
      <c r="AU144" s="199" t="s">
        <v>80</v>
      </c>
      <c r="AY144" s="18" t="s">
        <v>118</v>
      </c>
      <c r="BE144" s="200">
        <f>IF(N144="základní",J144,0)</f>
        <v>0</v>
      </c>
      <c r="BF144" s="200">
        <f>IF(N144="snížená",J144,0)</f>
        <v>0</v>
      </c>
      <c r="BG144" s="200">
        <f>IF(N144="zákl. přenesená",J144,0)</f>
        <v>0</v>
      </c>
      <c r="BH144" s="200">
        <f>IF(N144="sníž. přenesená",J144,0)</f>
        <v>0</v>
      </c>
      <c r="BI144" s="200">
        <f>IF(N144="nulová",J144,0)</f>
        <v>0</v>
      </c>
      <c r="BJ144" s="18" t="s">
        <v>78</v>
      </c>
      <c r="BK144" s="200">
        <f>ROUND(I144*H144,2)</f>
        <v>0</v>
      </c>
      <c r="BL144" s="18" t="s">
        <v>126</v>
      </c>
      <c r="BM144" s="199" t="s">
        <v>195</v>
      </c>
    </row>
    <row r="145" spans="1:65" s="2" customFormat="1" ht="10.199999999999999">
      <c r="A145" s="35"/>
      <c r="B145" s="36"/>
      <c r="C145" s="37"/>
      <c r="D145" s="201" t="s">
        <v>127</v>
      </c>
      <c r="E145" s="37"/>
      <c r="F145" s="202" t="s">
        <v>194</v>
      </c>
      <c r="G145" s="37"/>
      <c r="H145" s="37"/>
      <c r="I145" s="109"/>
      <c r="J145" s="37"/>
      <c r="K145" s="37"/>
      <c r="L145" s="40"/>
      <c r="M145" s="203"/>
      <c r="N145" s="204"/>
      <c r="O145" s="65"/>
      <c r="P145" s="65"/>
      <c r="Q145" s="65"/>
      <c r="R145" s="65"/>
      <c r="S145" s="65"/>
      <c r="T145" s="66"/>
      <c r="U145" s="35"/>
      <c r="V145" s="35"/>
      <c r="W145" s="35"/>
      <c r="X145" s="35"/>
      <c r="Y145" s="35"/>
      <c r="Z145" s="35"/>
      <c r="AA145" s="35"/>
      <c r="AB145" s="35"/>
      <c r="AC145" s="35"/>
      <c r="AD145" s="35"/>
      <c r="AE145" s="35"/>
      <c r="AT145" s="18" t="s">
        <v>127</v>
      </c>
      <c r="AU145" s="18" t="s">
        <v>80</v>
      </c>
    </row>
    <row r="146" spans="1:65" s="2" customFormat="1" ht="14.4" customHeight="1">
      <c r="A146" s="35"/>
      <c r="B146" s="36"/>
      <c r="C146" s="227" t="s">
        <v>196</v>
      </c>
      <c r="D146" s="227" t="s">
        <v>149</v>
      </c>
      <c r="E146" s="228" t="s">
        <v>197</v>
      </c>
      <c r="F146" s="229" t="s">
        <v>198</v>
      </c>
      <c r="G146" s="230" t="s">
        <v>124</v>
      </c>
      <c r="H146" s="231">
        <v>2560</v>
      </c>
      <c r="I146" s="232"/>
      <c r="J146" s="233">
        <f>ROUND(I146*H146,2)</f>
        <v>0</v>
      </c>
      <c r="K146" s="229" t="s">
        <v>125</v>
      </c>
      <c r="L146" s="234"/>
      <c r="M146" s="235" t="s">
        <v>19</v>
      </c>
      <c r="N146" s="236" t="s">
        <v>41</v>
      </c>
      <c r="O146" s="65"/>
      <c r="P146" s="197">
        <f>O146*H146</f>
        <v>0</v>
      </c>
      <c r="Q146" s="197">
        <v>0</v>
      </c>
      <c r="R146" s="197">
        <f>Q146*H146</f>
        <v>0</v>
      </c>
      <c r="S146" s="197">
        <v>0</v>
      </c>
      <c r="T146" s="198">
        <f>S146*H146</f>
        <v>0</v>
      </c>
      <c r="U146" s="35"/>
      <c r="V146" s="35"/>
      <c r="W146" s="35"/>
      <c r="X146" s="35"/>
      <c r="Y146" s="35"/>
      <c r="Z146" s="35"/>
      <c r="AA146" s="35"/>
      <c r="AB146" s="35"/>
      <c r="AC146" s="35"/>
      <c r="AD146" s="35"/>
      <c r="AE146" s="35"/>
      <c r="AR146" s="199" t="s">
        <v>147</v>
      </c>
      <c r="AT146" s="199" t="s">
        <v>149</v>
      </c>
      <c r="AU146" s="199" t="s">
        <v>80</v>
      </c>
      <c r="AY146" s="18" t="s">
        <v>118</v>
      </c>
      <c r="BE146" s="200">
        <f>IF(N146="základní",J146,0)</f>
        <v>0</v>
      </c>
      <c r="BF146" s="200">
        <f>IF(N146="snížená",J146,0)</f>
        <v>0</v>
      </c>
      <c r="BG146" s="200">
        <f>IF(N146="zákl. přenesená",J146,0)</f>
        <v>0</v>
      </c>
      <c r="BH146" s="200">
        <f>IF(N146="sníž. přenesená",J146,0)</f>
        <v>0</v>
      </c>
      <c r="BI146" s="200">
        <f>IF(N146="nulová",J146,0)</f>
        <v>0</v>
      </c>
      <c r="BJ146" s="18" t="s">
        <v>78</v>
      </c>
      <c r="BK146" s="200">
        <f>ROUND(I146*H146,2)</f>
        <v>0</v>
      </c>
      <c r="BL146" s="18" t="s">
        <v>126</v>
      </c>
      <c r="BM146" s="199" t="s">
        <v>199</v>
      </c>
    </row>
    <row r="147" spans="1:65" s="2" customFormat="1" ht="10.199999999999999">
      <c r="A147" s="35"/>
      <c r="B147" s="36"/>
      <c r="C147" s="37"/>
      <c r="D147" s="201" t="s">
        <v>127</v>
      </c>
      <c r="E147" s="37"/>
      <c r="F147" s="202" t="s">
        <v>198</v>
      </c>
      <c r="G147" s="37"/>
      <c r="H147" s="37"/>
      <c r="I147" s="109"/>
      <c r="J147" s="37"/>
      <c r="K147" s="37"/>
      <c r="L147" s="40"/>
      <c r="M147" s="203"/>
      <c r="N147" s="204"/>
      <c r="O147" s="65"/>
      <c r="P147" s="65"/>
      <c r="Q147" s="65"/>
      <c r="R147" s="65"/>
      <c r="S147" s="65"/>
      <c r="T147" s="66"/>
      <c r="U147" s="35"/>
      <c r="V147" s="35"/>
      <c r="W147" s="35"/>
      <c r="X147" s="35"/>
      <c r="Y147" s="35"/>
      <c r="Z147" s="35"/>
      <c r="AA147" s="35"/>
      <c r="AB147" s="35"/>
      <c r="AC147" s="35"/>
      <c r="AD147" s="35"/>
      <c r="AE147" s="35"/>
      <c r="AT147" s="18" t="s">
        <v>127</v>
      </c>
      <c r="AU147" s="18" t="s">
        <v>80</v>
      </c>
    </row>
    <row r="148" spans="1:65" s="13" customFormat="1" ht="10.199999999999999">
      <c r="B148" s="205"/>
      <c r="C148" s="206"/>
      <c r="D148" s="201" t="s">
        <v>128</v>
      </c>
      <c r="E148" s="207" t="s">
        <v>19</v>
      </c>
      <c r="F148" s="208" t="s">
        <v>200</v>
      </c>
      <c r="G148" s="206"/>
      <c r="H148" s="209">
        <v>1732.5</v>
      </c>
      <c r="I148" s="210"/>
      <c r="J148" s="206"/>
      <c r="K148" s="206"/>
      <c r="L148" s="211"/>
      <c r="M148" s="212"/>
      <c r="N148" s="213"/>
      <c r="O148" s="213"/>
      <c r="P148" s="213"/>
      <c r="Q148" s="213"/>
      <c r="R148" s="213"/>
      <c r="S148" s="213"/>
      <c r="T148" s="214"/>
      <c r="AT148" s="215" t="s">
        <v>128</v>
      </c>
      <c r="AU148" s="215" t="s">
        <v>80</v>
      </c>
      <c r="AV148" s="13" t="s">
        <v>80</v>
      </c>
      <c r="AW148" s="13" t="s">
        <v>32</v>
      </c>
      <c r="AX148" s="13" t="s">
        <v>70</v>
      </c>
      <c r="AY148" s="215" t="s">
        <v>118</v>
      </c>
    </row>
    <row r="149" spans="1:65" s="13" customFormat="1" ht="10.199999999999999">
      <c r="B149" s="205"/>
      <c r="C149" s="206"/>
      <c r="D149" s="201" t="s">
        <v>128</v>
      </c>
      <c r="E149" s="207" t="s">
        <v>19</v>
      </c>
      <c r="F149" s="208" t="s">
        <v>201</v>
      </c>
      <c r="G149" s="206"/>
      <c r="H149" s="209">
        <v>35</v>
      </c>
      <c r="I149" s="210"/>
      <c r="J149" s="206"/>
      <c r="K149" s="206"/>
      <c r="L149" s="211"/>
      <c r="M149" s="212"/>
      <c r="N149" s="213"/>
      <c r="O149" s="213"/>
      <c r="P149" s="213"/>
      <c r="Q149" s="213"/>
      <c r="R149" s="213"/>
      <c r="S149" s="213"/>
      <c r="T149" s="214"/>
      <c r="AT149" s="215" t="s">
        <v>128</v>
      </c>
      <c r="AU149" s="215" t="s">
        <v>80</v>
      </c>
      <c r="AV149" s="13" t="s">
        <v>80</v>
      </c>
      <c r="AW149" s="13" t="s">
        <v>32</v>
      </c>
      <c r="AX149" s="13" t="s">
        <v>70</v>
      </c>
      <c r="AY149" s="215" t="s">
        <v>118</v>
      </c>
    </row>
    <row r="150" spans="1:65" s="13" customFormat="1" ht="10.199999999999999">
      <c r="B150" s="205"/>
      <c r="C150" s="206"/>
      <c r="D150" s="201" t="s">
        <v>128</v>
      </c>
      <c r="E150" s="207" t="s">
        <v>19</v>
      </c>
      <c r="F150" s="208" t="s">
        <v>202</v>
      </c>
      <c r="G150" s="206"/>
      <c r="H150" s="209">
        <v>35</v>
      </c>
      <c r="I150" s="210"/>
      <c r="J150" s="206"/>
      <c r="K150" s="206"/>
      <c r="L150" s="211"/>
      <c r="M150" s="212"/>
      <c r="N150" s="213"/>
      <c r="O150" s="213"/>
      <c r="P150" s="213"/>
      <c r="Q150" s="213"/>
      <c r="R150" s="213"/>
      <c r="S150" s="213"/>
      <c r="T150" s="214"/>
      <c r="AT150" s="215" t="s">
        <v>128</v>
      </c>
      <c r="AU150" s="215" t="s">
        <v>80</v>
      </c>
      <c r="AV150" s="13" t="s">
        <v>80</v>
      </c>
      <c r="AW150" s="13" t="s">
        <v>32</v>
      </c>
      <c r="AX150" s="13" t="s">
        <v>70</v>
      </c>
      <c r="AY150" s="215" t="s">
        <v>118</v>
      </c>
    </row>
    <row r="151" spans="1:65" s="13" customFormat="1" ht="10.199999999999999">
      <c r="B151" s="205"/>
      <c r="C151" s="206"/>
      <c r="D151" s="201" t="s">
        <v>128</v>
      </c>
      <c r="E151" s="207" t="s">
        <v>19</v>
      </c>
      <c r="F151" s="208" t="s">
        <v>203</v>
      </c>
      <c r="G151" s="206"/>
      <c r="H151" s="209">
        <v>600</v>
      </c>
      <c r="I151" s="210"/>
      <c r="J151" s="206"/>
      <c r="K151" s="206"/>
      <c r="L151" s="211"/>
      <c r="M151" s="212"/>
      <c r="N151" s="213"/>
      <c r="O151" s="213"/>
      <c r="P151" s="213"/>
      <c r="Q151" s="213"/>
      <c r="R151" s="213"/>
      <c r="S151" s="213"/>
      <c r="T151" s="214"/>
      <c r="AT151" s="215" t="s">
        <v>128</v>
      </c>
      <c r="AU151" s="215" t="s">
        <v>80</v>
      </c>
      <c r="AV151" s="13" t="s">
        <v>80</v>
      </c>
      <c r="AW151" s="13" t="s">
        <v>32</v>
      </c>
      <c r="AX151" s="13" t="s">
        <v>70</v>
      </c>
      <c r="AY151" s="215" t="s">
        <v>118</v>
      </c>
    </row>
    <row r="152" spans="1:65" s="13" customFormat="1" ht="10.199999999999999">
      <c r="B152" s="205"/>
      <c r="C152" s="206"/>
      <c r="D152" s="201" t="s">
        <v>128</v>
      </c>
      <c r="E152" s="207" t="s">
        <v>19</v>
      </c>
      <c r="F152" s="208" t="s">
        <v>204</v>
      </c>
      <c r="G152" s="206"/>
      <c r="H152" s="209">
        <v>157.5</v>
      </c>
      <c r="I152" s="210"/>
      <c r="J152" s="206"/>
      <c r="K152" s="206"/>
      <c r="L152" s="211"/>
      <c r="M152" s="212"/>
      <c r="N152" s="213"/>
      <c r="O152" s="213"/>
      <c r="P152" s="213"/>
      <c r="Q152" s="213"/>
      <c r="R152" s="213"/>
      <c r="S152" s="213"/>
      <c r="T152" s="214"/>
      <c r="AT152" s="215" t="s">
        <v>128</v>
      </c>
      <c r="AU152" s="215" t="s">
        <v>80</v>
      </c>
      <c r="AV152" s="13" t="s">
        <v>80</v>
      </c>
      <c r="AW152" s="13" t="s">
        <v>32</v>
      </c>
      <c r="AX152" s="13" t="s">
        <v>70</v>
      </c>
      <c r="AY152" s="215" t="s">
        <v>118</v>
      </c>
    </row>
    <row r="153" spans="1:65" s="14" customFormat="1" ht="10.199999999999999">
      <c r="B153" s="216"/>
      <c r="C153" s="217"/>
      <c r="D153" s="201" t="s">
        <v>128</v>
      </c>
      <c r="E153" s="218" t="s">
        <v>19</v>
      </c>
      <c r="F153" s="219" t="s">
        <v>136</v>
      </c>
      <c r="G153" s="217"/>
      <c r="H153" s="220">
        <v>2560</v>
      </c>
      <c r="I153" s="221"/>
      <c r="J153" s="217"/>
      <c r="K153" s="217"/>
      <c r="L153" s="222"/>
      <c r="M153" s="223"/>
      <c r="N153" s="224"/>
      <c r="O153" s="224"/>
      <c r="P153" s="224"/>
      <c r="Q153" s="224"/>
      <c r="R153" s="224"/>
      <c r="S153" s="224"/>
      <c r="T153" s="225"/>
      <c r="AT153" s="226" t="s">
        <v>128</v>
      </c>
      <c r="AU153" s="226" t="s">
        <v>80</v>
      </c>
      <c r="AV153" s="14" t="s">
        <v>126</v>
      </c>
      <c r="AW153" s="14" t="s">
        <v>32</v>
      </c>
      <c r="AX153" s="14" t="s">
        <v>78</v>
      </c>
      <c r="AY153" s="226" t="s">
        <v>118</v>
      </c>
    </row>
    <row r="154" spans="1:65" s="2" customFormat="1" ht="21.6" customHeight="1">
      <c r="A154" s="35"/>
      <c r="B154" s="36"/>
      <c r="C154" s="188" t="s">
        <v>158</v>
      </c>
      <c r="D154" s="188" t="s">
        <v>121</v>
      </c>
      <c r="E154" s="189" t="s">
        <v>205</v>
      </c>
      <c r="F154" s="190" t="s">
        <v>206</v>
      </c>
      <c r="G154" s="191" t="s">
        <v>157</v>
      </c>
      <c r="H154" s="192">
        <v>0.77800000000000002</v>
      </c>
      <c r="I154" s="193"/>
      <c r="J154" s="194">
        <f>ROUND(I154*H154,2)</f>
        <v>0</v>
      </c>
      <c r="K154" s="190" t="s">
        <v>125</v>
      </c>
      <c r="L154" s="40"/>
      <c r="M154" s="195" t="s">
        <v>19</v>
      </c>
      <c r="N154" s="196" t="s">
        <v>41</v>
      </c>
      <c r="O154" s="65"/>
      <c r="P154" s="197">
        <f>O154*H154</f>
        <v>0</v>
      </c>
      <c r="Q154" s="197">
        <v>0</v>
      </c>
      <c r="R154" s="197">
        <f>Q154*H154</f>
        <v>0</v>
      </c>
      <c r="S154" s="197">
        <v>0</v>
      </c>
      <c r="T154" s="198">
        <f>S154*H154</f>
        <v>0</v>
      </c>
      <c r="U154" s="35"/>
      <c r="V154" s="35"/>
      <c r="W154" s="35"/>
      <c r="X154" s="35"/>
      <c r="Y154" s="35"/>
      <c r="Z154" s="35"/>
      <c r="AA154" s="35"/>
      <c r="AB154" s="35"/>
      <c r="AC154" s="35"/>
      <c r="AD154" s="35"/>
      <c r="AE154" s="35"/>
      <c r="AR154" s="199" t="s">
        <v>126</v>
      </c>
      <c r="AT154" s="199" t="s">
        <v>121</v>
      </c>
      <c r="AU154" s="199" t="s">
        <v>80</v>
      </c>
      <c r="AY154" s="18" t="s">
        <v>118</v>
      </c>
      <c r="BE154" s="200">
        <f>IF(N154="základní",J154,0)</f>
        <v>0</v>
      </c>
      <c r="BF154" s="200">
        <f>IF(N154="snížená",J154,0)</f>
        <v>0</v>
      </c>
      <c r="BG154" s="200">
        <f>IF(N154="zákl. přenesená",J154,0)</f>
        <v>0</v>
      </c>
      <c r="BH154" s="200">
        <f>IF(N154="sníž. přenesená",J154,0)</f>
        <v>0</v>
      </c>
      <c r="BI154" s="200">
        <f>IF(N154="nulová",J154,0)</f>
        <v>0</v>
      </c>
      <c r="BJ154" s="18" t="s">
        <v>78</v>
      </c>
      <c r="BK154" s="200">
        <f>ROUND(I154*H154,2)</f>
        <v>0</v>
      </c>
      <c r="BL154" s="18" t="s">
        <v>126</v>
      </c>
      <c r="BM154" s="199" t="s">
        <v>207</v>
      </c>
    </row>
    <row r="155" spans="1:65" s="2" customFormat="1" ht="19.2">
      <c r="A155" s="35"/>
      <c r="B155" s="36"/>
      <c r="C155" s="37"/>
      <c r="D155" s="201" t="s">
        <v>127</v>
      </c>
      <c r="E155" s="37"/>
      <c r="F155" s="202" t="s">
        <v>206</v>
      </c>
      <c r="G155" s="37"/>
      <c r="H155" s="37"/>
      <c r="I155" s="109"/>
      <c r="J155" s="37"/>
      <c r="K155" s="37"/>
      <c r="L155" s="40"/>
      <c r="M155" s="203"/>
      <c r="N155" s="204"/>
      <c r="O155" s="65"/>
      <c r="P155" s="65"/>
      <c r="Q155" s="65"/>
      <c r="R155" s="65"/>
      <c r="S155" s="65"/>
      <c r="T155" s="66"/>
      <c r="U155" s="35"/>
      <c r="V155" s="35"/>
      <c r="W155" s="35"/>
      <c r="X155" s="35"/>
      <c r="Y155" s="35"/>
      <c r="Z155" s="35"/>
      <c r="AA155" s="35"/>
      <c r="AB155" s="35"/>
      <c r="AC155" s="35"/>
      <c r="AD155" s="35"/>
      <c r="AE155" s="35"/>
      <c r="AT155" s="18" t="s">
        <v>127</v>
      </c>
      <c r="AU155" s="18" t="s">
        <v>80</v>
      </c>
    </row>
    <row r="156" spans="1:65" s="13" customFormat="1" ht="10.199999999999999">
      <c r="B156" s="205"/>
      <c r="C156" s="206"/>
      <c r="D156" s="201" t="s">
        <v>128</v>
      </c>
      <c r="E156" s="207" t="s">
        <v>19</v>
      </c>
      <c r="F156" s="208" t="s">
        <v>208</v>
      </c>
      <c r="G156" s="206"/>
      <c r="H156" s="209">
        <v>0.434</v>
      </c>
      <c r="I156" s="210"/>
      <c r="J156" s="206"/>
      <c r="K156" s="206"/>
      <c r="L156" s="211"/>
      <c r="M156" s="212"/>
      <c r="N156" s="213"/>
      <c r="O156" s="213"/>
      <c r="P156" s="213"/>
      <c r="Q156" s="213"/>
      <c r="R156" s="213"/>
      <c r="S156" s="213"/>
      <c r="T156" s="214"/>
      <c r="AT156" s="215" t="s">
        <v>128</v>
      </c>
      <c r="AU156" s="215" t="s">
        <v>80</v>
      </c>
      <c r="AV156" s="13" t="s">
        <v>80</v>
      </c>
      <c r="AW156" s="13" t="s">
        <v>32</v>
      </c>
      <c r="AX156" s="13" t="s">
        <v>70</v>
      </c>
      <c r="AY156" s="215" t="s">
        <v>118</v>
      </c>
    </row>
    <row r="157" spans="1:65" s="13" customFormat="1" ht="10.199999999999999">
      <c r="B157" s="205"/>
      <c r="C157" s="206"/>
      <c r="D157" s="201" t="s">
        <v>128</v>
      </c>
      <c r="E157" s="207" t="s">
        <v>19</v>
      </c>
      <c r="F157" s="208" t="s">
        <v>209</v>
      </c>
      <c r="G157" s="206"/>
      <c r="H157" s="209">
        <v>0.34399999999999997</v>
      </c>
      <c r="I157" s="210"/>
      <c r="J157" s="206"/>
      <c r="K157" s="206"/>
      <c r="L157" s="211"/>
      <c r="M157" s="212"/>
      <c r="N157" s="213"/>
      <c r="O157" s="213"/>
      <c r="P157" s="213"/>
      <c r="Q157" s="213"/>
      <c r="R157" s="213"/>
      <c r="S157" s="213"/>
      <c r="T157" s="214"/>
      <c r="AT157" s="215" t="s">
        <v>128</v>
      </c>
      <c r="AU157" s="215" t="s">
        <v>80</v>
      </c>
      <c r="AV157" s="13" t="s">
        <v>80</v>
      </c>
      <c r="AW157" s="13" t="s">
        <v>32</v>
      </c>
      <c r="AX157" s="13" t="s">
        <v>70</v>
      </c>
      <c r="AY157" s="215" t="s">
        <v>118</v>
      </c>
    </row>
    <row r="158" spans="1:65" s="14" customFormat="1" ht="10.199999999999999">
      <c r="B158" s="216"/>
      <c r="C158" s="217"/>
      <c r="D158" s="201" t="s">
        <v>128</v>
      </c>
      <c r="E158" s="218" t="s">
        <v>19</v>
      </c>
      <c r="F158" s="219" t="s">
        <v>136</v>
      </c>
      <c r="G158" s="217"/>
      <c r="H158" s="220">
        <v>0.77800000000000002</v>
      </c>
      <c r="I158" s="221"/>
      <c r="J158" s="217"/>
      <c r="K158" s="217"/>
      <c r="L158" s="222"/>
      <c r="M158" s="223"/>
      <c r="N158" s="224"/>
      <c r="O158" s="224"/>
      <c r="P158" s="224"/>
      <c r="Q158" s="224"/>
      <c r="R158" s="224"/>
      <c r="S158" s="224"/>
      <c r="T158" s="225"/>
      <c r="AT158" s="226" t="s">
        <v>128</v>
      </c>
      <c r="AU158" s="226" t="s">
        <v>80</v>
      </c>
      <c r="AV158" s="14" t="s">
        <v>126</v>
      </c>
      <c r="AW158" s="14" t="s">
        <v>32</v>
      </c>
      <c r="AX158" s="14" t="s">
        <v>78</v>
      </c>
      <c r="AY158" s="226" t="s">
        <v>118</v>
      </c>
    </row>
    <row r="159" spans="1:65" s="2" customFormat="1" ht="21.6" customHeight="1">
      <c r="A159" s="35"/>
      <c r="B159" s="36"/>
      <c r="C159" s="188" t="s">
        <v>210</v>
      </c>
      <c r="D159" s="188" t="s">
        <v>121</v>
      </c>
      <c r="E159" s="189" t="s">
        <v>211</v>
      </c>
      <c r="F159" s="190" t="s">
        <v>212</v>
      </c>
      <c r="G159" s="191" t="s">
        <v>146</v>
      </c>
      <c r="H159" s="192">
        <v>658.351</v>
      </c>
      <c r="I159" s="193"/>
      <c r="J159" s="194">
        <f>ROUND(I159*H159,2)</f>
        <v>0</v>
      </c>
      <c r="K159" s="190" t="s">
        <v>125</v>
      </c>
      <c r="L159" s="40"/>
      <c r="M159" s="195" t="s">
        <v>19</v>
      </c>
      <c r="N159" s="196" t="s">
        <v>41</v>
      </c>
      <c r="O159" s="65"/>
      <c r="P159" s="197">
        <f>O159*H159</f>
        <v>0</v>
      </c>
      <c r="Q159" s="197">
        <v>0</v>
      </c>
      <c r="R159" s="197">
        <f>Q159*H159</f>
        <v>0</v>
      </c>
      <c r="S159" s="197">
        <v>0</v>
      </c>
      <c r="T159" s="198">
        <f>S159*H159</f>
        <v>0</v>
      </c>
      <c r="U159" s="35"/>
      <c r="V159" s="35"/>
      <c r="W159" s="35"/>
      <c r="X159" s="35"/>
      <c r="Y159" s="35"/>
      <c r="Z159" s="35"/>
      <c r="AA159" s="35"/>
      <c r="AB159" s="35"/>
      <c r="AC159" s="35"/>
      <c r="AD159" s="35"/>
      <c r="AE159" s="35"/>
      <c r="AR159" s="199" t="s">
        <v>126</v>
      </c>
      <c r="AT159" s="199" t="s">
        <v>121</v>
      </c>
      <c r="AU159" s="199" t="s">
        <v>80</v>
      </c>
      <c r="AY159" s="18" t="s">
        <v>118</v>
      </c>
      <c r="BE159" s="200">
        <f>IF(N159="základní",J159,0)</f>
        <v>0</v>
      </c>
      <c r="BF159" s="200">
        <f>IF(N159="snížená",J159,0)</f>
        <v>0</v>
      </c>
      <c r="BG159" s="200">
        <f>IF(N159="zákl. přenesená",J159,0)</f>
        <v>0</v>
      </c>
      <c r="BH159" s="200">
        <f>IF(N159="sníž. přenesená",J159,0)</f>
        <v>0</v>
      </c>
      <c r="BI159" s="200">
        <f>IF(N159="nulová",J159,0)</f>
        <v>0</v>
      </c>
      <c r="BJ159" s="18" t="s">
        <v>78</v>
      </c>
      <c r="BK159" s="200">
        <f>ROUND(I159*H159,2)</f>
        <v>0</v>
      </c>
      <c r="BL159" s="18" t="s">
        <v>126</v>
      </c>
      <c r="BM159" s="199" t="s">
        <v>213</v>
      </c>
    </row>
    <row r="160" spans="1:65" s="2" customFormat="1" ht="10.199999999999999">
      <c r="A160" s="35"/>
      <c r="B160" s="36"/>
      <c r="C160" s="37"/>
      <c r="D160" s="201" t="s">
        <v>127</v>
      </c>
      <c r="E160" s="37"/>
      <c r="F160" s="202" t="s">
        <v>212</v>
      </c>
      <c r="G160" s="37"/>
      <c r="H160" s="37"/>
      <c r="I160" s="109"/>
      <c r="J160" s="37"/>
      <c r="K160" s="37"/>
      <c r="L160" s="40"/>
      <c r="M160" s="203"/>
      <c r="N160" s="204"/>
      <c r="O160" s="65"/>
      <c r="P160" s="65"/>
      <c r="Q160" s="65"/>
      <c r="R160" s="65"/>
      <c r="S160" s="65"/>
      <c r="T160" s="66"/>
      <c r="U160" s="35"/>
      <c r="V160" s="35"/>
      <c r="W160" s="35"/>
      <c r="X160" s="35"/>
      <c r="Y160" s="35"/>
      <c r="Z160" s="35"/>
      <c r="AA160" s="35"/>
      <c r="AB160" s="35"/>
      <c r="AC160" s="35"/>
      <c r="AD160" s="35"/>
      <c r="AE160" s="35"/>
      <c r="AT160" s="18" t="s">
        <v>127</v>
      </c>
      <c r="AU160" s="18" t="s">
        <v>80</v>
      </c>
    </row>
    <row r="161" spans="1:65" s="13" customFormat="1" ht="10.199999999999999">
      <c r="B161" s="205"/>
      <c r="C161" s="206"/>
      <c r="D161" s="201" t="s">
        <v>128</v>
      </c>
      <c r="E161" s="207" t="s">
        <v>19</v>
      </c>
      <c r="F161" s="208" t="s">
        <v>214</v>
      </c>
      <c r="G161" s="206"/>
      <c r="H161" s="209">
        <v>587.54600000000005</v>
      </c>
      <c r="I161" s="210"/>
      <c r="J161" s="206"/>
      <c r="K161" s="206"/>
      <c r="L161" s="211"/>
      <c r="M161" s="212"/>
      <c r="N161" s="213"/>
      <c r="O161" s="213"/>
      <c r="P161" s="213"/>
      <c r="Q161" s="213"/>
      <c r="R161" s="213"/>
      <c r="S161" s="213"/>
      <c r="T161" s="214"/>
      <c r="AT161" s="215" t="s">
        <v>128</v>
      </c>
      <c r="AU161" s="215" t="s">
        <v>80</v>
      </c>
      <c r="AV161" s="13" t="s">
        <v>80</v>
      </c>
      <c r="AW161" s="13" t="s">
        <v>32</v>
      </c>
      <c r="AX161" s="13" t="s">
        <v>70</v>
      </c>
      <c r="AY161" s="215" t="s">
        <v>118</v>
      </c>
    </row>
    <row r="162" spans="1:65" s="13" customFormat="1" ht="20.399999999999999">
      <c r="B162" s="205"/>
      <c r="C162" s="206"/>
      <c r="D162" s="201" t="s">
        <v>128</v>
      </c>
      <c r="E162" s="207" t="s">
        <v>19</v>
      </c>
      <c r="F162" s="208" t="s">
        <v>215</v>
      </c>
      <c r="G162" s="206"/>
      <c r="H162" s="209">
        <v>25.5</v>
      </c>
      <c r="I162" s="210"/>
      <c r="J162" s="206"/>
      <c r="K162" s="206"/>
      <c r="L162" s="211"/>
      <c r="M162" s="212"/>
      <c r="N162" s="213"/>
      <c r="O162" s="213"/>
      <c r="P162" s="213"/>
      <c r="Q162" s="213"/>
      <c r="R162" s="213"/>
      <c r="S162" s="213"/>
      <c r="T162" s="214"/>
      <c r="AT162" s="215" t="s">
        <v>128</v>
      </c>
      <c r="AU162" s="215" t="s">
        <v>80</v>
      </c>
      <c r="AV162" s="13" t="s">
        <v>80</v>
      </c>
      <c r="AW162" s="13" t="s">
        <v>32</v>
      </c>
      <c r="AX162" s="13" t="s">
        <v>70</v>
      </c>
      <c r="AY162" s="215" t="s">
        <v>118</v>
      </c>
    </row>
    <row r="163" spans="1:65" s="13" customFormat="1" ht="20.399999999999999">
      <c r="B163" s="205"/>
      <c r="C163" s="206"/>
      <c r="D163" s="201" t="s">
        <v>128</v>
      </c>
      <c r="E163" s="207" t="s">
        <v>19</v>
      </c>
      <c r="F163" s="208" t="s">
        <v>216</v>
      </c>
      <c r="G163" s="206"/>
      <c r="H163" s="209">
        <v>17</v>
      </c>
      <c r="I163" s="210"/>
      <c r="J163" s="206"/>
      <c r="K163" s="206"/>
      <c r="L163" s="211"/>
      <c r="M163" s="212"/>
      <c r="N163" s="213"/>
      <c r="O163" s="213"/>
      <c r="P163" s="213"/>
      <c r="Q163" s="213"/>
      <c r="R163" s="213"/>
      <c r="S163" s="213"/>
      <c r="T163" s="214"/>
      <c r="AT163" s="215" t="s">
        <v>128</v>
      </c>
      <c r="AU163" s="215" t="s">
        <v>80</v>
      </c>
      <c r="AV163" s="13" t="s">
        <v>80</v>
      </c>
      <c r="AW163" s="13" t="s">
        <v>32</v>
      </c>
      <c r="AX163" s="13" t="s">
        <v>70</v>
      </c>
      <c r="AY163" s="215" t="s">
        <v>118</v>
      </c>
    </row>
    <row r="164" spans="1:65" s="13" customFormat="1" ht="10.199999999999999">
      <c r="B164" s="205"/>
      <c r="C164" s="206"/>
      <c r="D164" s="201" t="s">
        <v>128</v>
      </c>
      <c r="E164" s="207" t="s">
        <v>19</v>
      </c>
      <c r="F164" s="208" t="s">
        <v>217</v>
      </c>
      <c r="G164" s="206"/>
      <c r="H164" s="209">
        <v>7.9050000000000002</v>
      </c>
      <c r="I164" s="210"/>
      <c r="J164" s="206"/>
      <c r="K164" s="206"/>
      <c r="L164" s="211"/>
      <c r="M164" s="212"/>
      <c r="N164" s="213"/>
      <c r="O164" s="213"/>
      <c r="P164" s="213"/>
      <c r="Q164" s="213"/>
      <c r="R164" s="213"/>
      <c r="S164" s="213"/>
      <c r="T164" s="214"/>
      <c r="AT164" s="215" t="s">
        <v>128</v>
      </c>
      <c r="AU164" s="215" t="s">
        <v>80</v>
      </c>
      <c r="AV164" s="13" t="s">
        <v>80</v>
      </c>
      <c r="AW164" s="13" t="s">
        <v>32</v>
      </c>
      <c r="AX164" s="13" t="s">
        <v>70</v>
      </c>
      <c r="AY164" s="215" t="s">
        <v>118</v>
      </c>
    </row>
    <row r="165" spans="1:65" s="13" customFormat="1" ht="10.199999999999999">
      <c r="B165" s="205"/>
      <c r="C165" s="206"/>
      <c r="D165" s="201" t="s">
        <v>128</v>
      </c>
      <c r="E165" s="207" t="s">
        <v>19</v>
      </c>
      <c r="F165" s="208" t="s">
        <v>218</v>
      </c>
      <c r="G165" s="206"/>
      <c r="H165" s="209">
        <v>11.9</v>
      </c>
      <c r="I165" s="210"/>
      <c r="J165" s="206"/>
      <c r="K165" s="206"/>
      <c r="L165" s="211"/>
      <c r="M165" s="212"/>
      <c r="N165" s="213"/>
      <c r="O165" s="213"/>
      <c r="P165" s="213"/>
      <c r="Q165" s="213"/>
      <c r="R165" s="213"/>
      <c r="S165" s="213"/>
      <c r="T165" s="214"/>
      <c r="AT165" s="215" t="s">
        <v>128</v>
      </c>
      <c r="AU165" s="215" t="s">
        <v>80</v>
      </c>
      <c r="AV165" s="13" t="s">
        <v>80</v>
      </c>
      <c r="AW165" s="13" t="s">
        <v>32</v>
      </c>
      <c r="AX165" s="13" t="s">
        <v>70</v>
      </c>
      <c r="AY165" s="215" t="s">
        <v>118</v>
      </c>
    </row>
    <row r="166" spans="1:65" s="13" customFormat="1" ht="10.199999999999999">
      <c r="B166" s="205"/>
      <c r="C166" s="206"/>
      <c r="D166" s="201" t="s">
        <v>128</v>
      </c>
      <c r="E166" s="207" t="s">
        <v>19</v>
      </c>
      <c r="F166" s="208" t="s">
        <v>219</v>
      </c>
      <c r="G166" s="206"/>
      <c r="H166" s="209">
        <v>8.5</v>
      </c>
      <c r="I166" s="210"/>
      <c r="J166" s="206"/>
      <c r="K166" s="206"/>
      <c r="L166" s="211"/>
      <c r="M166" s="212"/>
      <c r="N166" s="213"/>
      <c r="O166" s="213"/>
      <c r="P166" s="213"/>
      <c r="Q166" s="213"/>
      <c r="R166" s="213"/>
      <c r="S166" s="213"/>
      <c r="T166" s="214"/>
      <c r="AT166" s="215" t="s">
        <v>128</v>
      </c>
      <c r="AU166" s="215" t="s">
        <v>80</v>
      </c>
      <c r="AV166" s="13" t="s">
        <v>80</v>
      </c>
      <c r="AW166" s="13" t="s">
        <v>32</v>
      </c>
      <c r="AX166" s="13" t="s">
        <v>70</v>
      </c>
      <c r="AY166" s="215" t="s">
        <v>118</v>
      </c>
    </row>
    <row r="167" spans="1:65" s="14" customFormat="1" ht="10.199999999999999">
      <c r="B167" s="216"/>
      <c r="C167" s="217"/>
      <c r="D167" s="201" t="s">
        <v>128</v>
      </c>
      <c r="E167" s="218" t="s">
        <v>19</v>
      </c>
      <c r="F167" s="219" t="s">
        <v>136</v>
      </c>
      <c r="G167" s="217"/>
      <c r="H167" s="220">
        <v>658.351</v>
      </c>
      <c r="I167" s="221"/>
      <c r="J167" s="217"/>
      <c r="K167" s="217"/>
      <c r="L167" s="222"/>
      <c r="M167" s="223"/>
      <c r="N167" s="224"/>
      <c r="O167" s="224"/>
      <c r="P167" s="224"/>
      <c r="Q167" s="224"/>
      <c r="R167" s="224"/>
      <c r="S167" s="224"/>
      <c r="T167" s="225"/>
      <c r="AT167" s="226" t="s">
        <v>128</v>
      </c>
      <c r="AU167" s="226" t="s">
        <v>80</v>
      </c>
      <c r="AV167" s="14" t="s">
        <v>126</v>
      </c>
      <c r="AW167" s="14" t="s">
        <v>32</v>
      </c>
      <c r="AX167" s="14" t="s">
        <v>78</v>
      </c>
      <c r="AY167" s="226" t="s">
        <v>118</v>
      </c>
    </row>
    <row r="168" spans="1:65" s="2" customFormat="1" ht="14.4" customHeight="1">
      <c r="A168" s="35"/>
      <c r="B168" s="36"/>
      <c r="C168" s="227" t="s">
        <v>174</v>
      </c>
      <c r="D168" s="227" t="s">
        <v>149</v>
      </c>
      <c r="E168" s="228" t="s">
        <v>220</v>
      </c>
      <c r="F168" s="229" t="s">
        <v>221</v>
      </c>
      <c r="G168" s="230" t="s">
        <v>152</v>
      </c>
      <c r="H168" s="231">
        <v>2535.9870000000001</v>
      </c>
      <c r="I168" s="232"/>
      <c r="J168" s="233">
        <f>ROUND(I168*H168,2)</f>
        <v>0</v>
      </c>
      <c r="K168" s="229" t="s">
        <v>125</v>
      </c>
      <c r="L168" s="234"/>
      <c r="M168" s="235" t="s">
        <v>19</v>
      </c>
      <c r="N168" s="236" t="s">
        <v>41</v>
      </c>
      <c r="O168" s="65"/>
      <c r="P168" s="197">
        <f>O168*H168</f>
        <v>0</v>
      </c>
      <c r="Q168" s="197">
        <v>0</v>
      </c>
      <c r="R168" s="197">
        <f>Q168*H168</f>
        <v>0</v>
      </c>
      <c r="S168" s="197">
        <v>0</v>
      </c>
      <c r="T168" s="198">
        <f>S168*H168</f>
        <v>0</v>
      </c>
      <c r="U168" s="35"/>
      <c r="V168" s="35"/>
      <c r="W168" s="35"/>
      <c r="X168" s="35"/>
      <c r="Y168" s="35"/>
      <c r="Z168" s="35"/>
      <c r="AA168" s="35"/>
      <c r="AB168" s="35"/>
      <c r="AC168" s="35"/>
      <c r="AD168" s="35"/>
      <c r="AE168" s="35"/>
      <c r="AR168" s="199" t="s">
        <v>147</v>
      </c>
      <c r="AT168" s="199" t="s">
        <v>149</v>
      </c>
      <c r="AU168" s="199" t="s">
        <v>80</v>
      </c>
      <c r="AY168" s="18" t="s">
        <v>118</v>
      </c>
      <c r="BE168" s="200">
        <f>IF(N168="základní",J168,0)</f>
        <v>0</v>
      </c>
      <c r="BF168" s="200">
        <f>IF(N168="snížená",J168,0)</f>
        <v>0</v>
      </c>
      <c r="BG168" s="200">
        <f>IF(N168="zákl. přenesená",J168,0)</f>
        <v>0</v>
      </c>
      <c r="BH168" s="200">
        <f>IF(N168="sníž. přenesená",J168,0)</f>
        <v>0</v>
      </c>
      <c r="BI168" s="200">
        <f>IF(N168="nulová",J168,0)</f>
        <v>0</v>
      </c>
      <c r="BJ168" s="18" t="s">
        <v>78</v>
      </c>
      <c r="BK168" s="200">
        <f>ROUND(I168*H168,2)</f>
        <v>0</v>
      </c>
      <c r="BL168" s="18" t="s">
        <v>126</v>
      </c>
      <c r="BM168" s="199" t="s">
        <v>222</v>
      </c>
    </row>
    <row r="169" spans="1:65" s="2" customFormat="1" ht="10.199999999999999">
      <c r="A169" s="35"/>
      <c r="B169" s="36"/>
      <c r="C169" s="37"/>
      <c r="D169" s="201" t="s">
        <v>127</v>
      </c>
      <c r="E169" s="37"/>
      <c r="F169" s="202" t="s">
        <v>221</v>
      </c>
      <c r="G169" s="37"/>
      <c r="H169" s="37"/>
      <c r="I169" s="109"/>
      <c r="J169" s="37"/>
      <c r="K169" s="37"/>
      <c r="L169" s="40"/>
      <c r="M169" s="203"/>
      <c r="N169" s="204"/>
      <c r="O169" s="65"/>
      <c r="P169" s="65"/>
      <c r="Q169" s="65"/>
      <c r="R169" s="65"/>
      <c r="S169" s="65"/>
      <c r="T169" s="66"/>
      <c r="U169" s="35"/>
      <c r="V169" s="35"/>
      <c r="W169" s="35"/>
      <c r="X169" s="35"/>
      <c r="Y169" s="35"/>
      <c r="Z169" s="35"/>
      <c r="AA169" s="35"/>
      <c r="AB169" s="35"/>
      <c r="AC169" s="35"/>
      <c r="AD169" s="35"/>
      <c r="AE169" s="35"/>
      <c r="AT169" s="18" t="s">
        <v>127</v>
      </c>
      <c r="AU169" s="18" t="s">
        <v>80</v>
      </c>
    </row>
    <row r="170" spans="1:65" s="13" customFormat="1" ht="10.199999999999999">
      <c r="B170" s="205"/>
      <c r="C170" s="206"/>
      <c r="D170" s="201" t="s">
        <v>128</v>
      </c>
      <c r="E170" s="207" t="s">
        <v>19</v>
      </c>
      <c r="F170" s="208" t="s">
        <v>223</v>
      </c>
      <c r="G170" s="206"/>
      <c r="H170" s="209">
        <v>569.79999999999995</v>
      </c>
      <c r="I170" s="210"/>
      <c r="J170" s="206"/>
      <c r="K170" s="206"/>
      <c r="L170" s="211"/>
      <c r="M170" s="212"/>
      <c r="N170" s="213"/>
      <c r="O170" s="213"/>
      <c r="P170" s="213"/>
      <c r="Q170" s="213"/>
      <c r="R170" s="213"/>
      <c r="S170" s="213"/>
      <c r="T170" s="214"/>
      <c r="AT170" s="215" t="s">
        <v>128</v>
      </c>
      <c r="AU170" s="215" t="s">
        <v>80</v>
      </c>
      <c r="AV170" s="13" t="s">
        <v>80</v>
      </c>
      <c r="AW170" s="13" t="s">
        <v>32</v>
      </c>
      <c r="AX170" s="13" t="s">
        <v>70</v>
      </c>
      <c r="AY170" s="215" t="s">
        <v>118</v>
      </c>
    </row>
    <row r="171" spans="1:65" s="13" customFormat="1" ht="20.399999999999999">
      <c r="B171" s="205"/>
      <c r="C171" s="206"/>
      <c r="D171" s="201" t="s">
        <v>128</v>
      </c>
      <c r="E171" s="207" t="s">
        <v>19</v>
      </c>
      <c r="F171" s="208" t="s">
        <v>224</v>
      </c>
      <c r="G171" s="206"/>
      <c r="H171" s="209">
        <v>191.209</v>
      </c>
      <c r="I171" s="210"/>
      <c r="J171" s="206"/>
      <c r="K171" s="206"/>
      <c r="L171" s="211"/>
      <c r="M171" s="212"/>
      <c r="N171" s="213"/>
      <c r="O171" s="213"/>
      <c r="P171" s="213"/>
      <c r="Q171" s="213"/>
      <c r="R171" s="213"/>
      <c r="S171" s="213"/>
      <c r="T171" s="214"/>
      <c r="AT171" s="215" t="s">
        <v>128</v>
      </c>
      <c r="AU171" s="215" t="s">
        <v>80</v>
      </c>
      <c r="AV171" s="13" t="s">
        <v>80</v>
      </c>
      <c r="AW171" s="13" t="s">
        <v>32</v>
      </c>
      <c r="AX171" s="13" t="s">
        <v>70</v>
      </c>
      <c r="AY171" s="215" t="s">
        <v>118</v>
      </c>
    </row>
    <row r="172" spans="1:65" s="13" customFormat="1" ht="20.399999999999999">
      <c r="B172" s="205"/>
      <c r="C172" s="206"/>
      <c r="D172" s="201" t="s">
        <v>128</v>
      </c>
      <c r="E172" s="207" t="s">
        <v>19</v>
      </c>
      <c r="F172" s="208" t="s">
        <v>225</v>
      </c>
      <c r="G172" s="206"/>
      <c r="H172" s="209">
        <v>414.94499999999999</v>
      </c>
      <c r="I172" s="210"/>
      <c r="J172" s="206"/>
      <c r="K172" s="206"/>
      <c r="L172" s="211"/>
      <c r="M172" s="212"/>
      <c r="N172" s="213"/>
      <c r="O172" s="213"/>
      <c r="P172" s="213"/>
      <c r="Q172" s="213"/>
      <c r="R172" s="213"/>
      <c r="S172" s="213"/>
      <c r="T172" s="214"/>
      <c r="AT172" s="215" t="s">
        <v>128</v>
      </c>
      <c r="AU172" s="215" t="s">
        <v>80</v>
      </c>
      <c r="AV172" s="13" t="s">
        <v>80</v>
      </c>
      <c r="AW172" s="13" t="s">
        <v>32</v>
      </c>
      <c r="AX172" s="13" t="s">
        <v>70</v>
      </c>
      <c r="AY172" s="215" t="s">
        <v>118</v>
      </c>
    </row>
    <row r="173" spans="1:65" s="13" customFormat="1" ht="20.399999999999999">
      <c r="B173" s="205"/>
      <c r="C173" s="206"/>
      <c r="D173" s="201" t="s">
        <v>128</v>
      </c>
      <c r="E173" s="207" t="s">
        <v>19</v>
      </c>
      <c r="F173" s="208" t="s">
        <v>226</v>
      </c>
      <c r="G173" s="206"/>
      <c r="H173" s="209">
        <v>1360.0329999999999</v>
      </c>
      <c r="I173" s="210"/>
      <c r="J173" s="206"/>
      <c r="K173" s="206"/>
      <c r="L173" s="211"/>
      <c r="M173" s="212"/>
      <c r="N173" s="213"/>
      <c r="O173" s="213"/>
      <c r="P173" s="213"/>
      <c r="Q173" s="213"/>
      <c r="R173" s="213"/>
      <c r="S173" s="213"/>
      <c r="T173" s="214"/>
      <c r="AT173" s="215" t="s">
        <v>128</v>
      </c>
      <c r="AU173" s="215" t="s">
        <v>80</v>
      </c>
      <c r="AV173" s="13" t="s">
        <v>80</v>
      </c>
      <c r="AW173" s="13" t="s">
        <v>32</v>
      </c>
      <c r="AX173" s="13" t="s">
        <v>70</v>
      </c>
      <c r="AY173" s="215" t="s">
        <v>118</v>
      </c>
    </row>
    <row r="174" spans="1:65" s="14" customFormat="1" ht="10.199999999999999">
      <c r="B174" s="216"/>
      <c r="C174" s="217"/>
      <c r="D174" s="201" t="s">
        <v>128</v>
      </c>
      <c r="E174" s="218" t="s">
        <v>19</v>
      </c>
      <c r="F174" s="219" t="s">
        <v>136</v>
      </c>
      <c r="G174" s="217"/>
      <c r="H174" s="220">
        <v>2535.9870000000001</v>
      </c>
      <c r="I174" s="221"/>
      <c r="J174" s="217"/>
      <c r="K174" s="217"/>
      <c r="L174" s="222"/>
      <c r="M174" s="223"/>
      <c r="N174" s="224"/>
      <c r="O174" s="224"/>
      <c r="P174" s="224"/>
      <c r="Q174" s="224"/>
      <c r="R174" s="224"/>
      <c r="S174" s="224"/>
      <c r="T174" s="225"/>
      <c r="AT174" s="226" t="s">
        <v>128</v>
      </c>
      <c r="AU174" s="226" t="s">
        <v>80</v>
      </c>
      <c r="AV174" s="14" t="s">
        <v>126</v>
      </c>
      <c r="AW174" s="14" t="s">
        <v>32</v>
      </c>
      <c r="AX174" s="14" t="s">
        <v>78</v>
      </c>
      <c r="AY174" s="226" t="s">
        <v>118</v>
      </c>
    </row>
    <row r="175" spans="1:65" s="2" customFormat="1" ht="21.6" customHeight="1">
      <c r="A175" s="35"/>
      <c r="B175" s="36"/>
      <c r="C175" s="188" t="s">
        <v>8</v>
      </c>
      <c r="D175" s="188" t="s">
        <v>121</v>
      </c>
      <c r="E175" s="189" t="s">
        <v>227</v>
      </c>
      <c r="F175" s="190" t="s">
        <v>228</v>
      </c>
      <c r="G175" s="191" t="s">
        <v>146</v>
      </c>
      <c r="H175" s="192">
        <v>9.9700000000000006</v>
      </c>
      <c r="I175" s="193"/>
      <c r="J175" s="194">
        <f>ROUND(I175*H175,2)</f>
        <v>0</v>
      </c>
      <c r="K175" s="190" t="s">
        <v>125</v>
      </c>
      <c r="L175" s="40"/>
      <c r="M175" s="195" t="s">
        <v>19</v>
      </c>
      <c r="N175" s="196" t="s">
        <v>41</v>
      </c>
      <c r="O175" s="65"/>
      <c r="P175" s="197">
        <f>O175*H175</f>
        <v>0</v>
      </c>
      <c r="Q175" s="197">
        <v>0</v>
      </c>
      <c r="R175" s="197">
        <f>Q175*H175</f>
        <v>0</v>
      </c>
      <c r="S175" s="197">
        <v>0</v>
      </c>
      <c r="T175" s="198">
        <f>S175*H175</f>
        <v>0</v>
      </c>
      <c r="U175" s="35"/>
      <c r="V175" s="35"/>
      <c r="W175" s="35"/>
      <c r="X175" s="35"/>
      <c r="Y175" s="35"/>
      <c r="Z175" s="35"/>
      <c r="AA175" s="35"/>
      <c r="AB175" s="35"/>
      <c r="AC175" s="35"/>
      <c r="AD175" s="35"/>
      <c r="AE175" s="35"/>
      <c r="AR175" s="199" t="s">
        <v>126</v>
      </c>
      <c r="AT175" s="199" t="s">
        <v>121</v>
      </c>
      <c r="AU175" s="199" t="s">
        <v>80</v>
      </c>
      <c r="AY175" s="18" t="s">
        <v>118</v>
      </c>
      <c r="BE175" s="200">
        <f>IF(N175="základní",J175,0)</f>
        <v>0</v>
      </c>
      <c r="BF175" s="200">
        <f>IF(N175="snížená",J175,0)</f>
        <v>0</v>
      </c>
      <c r="BG175" s="200">
        <f>IF(N175="zákl. přenesená",J175,0)</f>
        <v>0</v>
      </c>
      <c r="BH175" s="200">
        <f>IF(N175="sníž. přenesená",J175,0)</f>
        <v>0</v>
      </c>
      <c r="BI175" s="200">
        <f>IF(N175="nulová",J175,0)</f>
        <v>0</v>
      </c>
      <c r="BJ175" s="18" t="s">
        <v>78</v>
      </c>
      <c r="BK175" s="200">
        <f>ROUND(I175*H175,2)</f>
        <v>0</v>
      </c>
      <c r="BL175" s="18" t="s">
        <v>126</v>
      </c>
      <c r="BM175" s="199" t="s">
        <v>229</v>
      </c>
    </row>
    <row r="176" spans="1:65" s="2" customFormat="1" ht="10.199999999999999">
      <c r="A176" s="35"/>
      <c r="B176" s="36"/>
      <c r="C176" s="37"/>
      <c r="D176" s="201" t="s">
        <v>127</v>
      </c>
      <c r="E176" s="37"/>
      <c r="F176" s="202" t="s">
        <v>228</v>
      </c>
      <c r="G176" s="37"/>
      <c r="H176" s="37"/>
      <c r="I176" s="109"/>
      <c r="J176" s="37"/>
      <c r="K176" s="37"/>
      <c r="L176" s="40"/>
      <c r="M176" s="203"/>
      <c r="N176" s="204"/>
      <c r="O176" s="65"/>
      <c r="P176" s="65"/>
      <c r="Q176" s="65"/>
      <c r="R176" s="65"/>
      <c r="S176" s="65"/>
      <c r="T176" s="66"/>
      <c r="U176" s="35"/>
      <c r="V176" s="35"/>
      <c r="W176" s="35"/>
      <c r="X176" s="35"/>
      <c r="Y176" s="35"/>
      <c r="Z176" s="35"/>
      <c r="AA176" s="35"/>
      <c r="AB176" s="35"/>
      <c r="AC176" s="35"/>
      <c r="AD176" s="35"/>
      <c r="AE176" s="35"/>
      <c r="AT176" s="18" t="s">
        <v>127</v>
      </c>
      <c r="AU176" s="18" t="s">
        <v>80</v>
      </c>
    </row>
    <row r="177" spans="1:65" s="13" customFormat="1" ht="10.199999999999999">
      <c r="B177" s="205"/>
      <c r="C177" s="206"/>
      <c r="D177" s="201" t="s">
        <v>128</v>
      </c>
      <c r="E177" s="207" t="s">
        <v>19</v>
      </c>
      <c r="F177" s="208" t="s">
        <v>230</v>
      </c>
      <c r="G177" s="206"/>
      <c r="H177" s="209">
        <v>9.9700000000000006</v>
      </c>
      <c r="I177" s="210"/>
      <c r="J177" s="206"/>
      <c r="K177" s="206"/>
      <c r="L177" s="211"/>
      <c r="M177" s="212"/>
      <c r="N177" s="213"/>
      <c r="O177" s="213"/>
      <c r="P177" s="213"/>
      <c r="Q177" s="213"/>
      <c r="R177" s="213"/>
      <c r="S177" s="213"/>
      <c r="T177" s="214"/>
      <c r="AT177" s="215" t="s">
        <v>128</v>
      </c>
      <c r="AU177" s="215" t="s">
        <v>80</v>
      </c>
      <c r="AV177" s="13" t="s">
        <v>80</v>
      </c>
      <c r="AW177" s="13" t="s">
        <v>32</v>
      </c>
      <c r="AX177" s="13" t="s">
        <v>70</v>
      </c>
      <c r="AY177" s="215" t="s">
        <v>118</v>
      </c>
    </row>
    <row r="178" spans="1:65" s="14" customFormat="1" ht="10.199999999999999">
      <c r="B178" s="216"/>
      <c r="C178" s="217"/>
      <c r="D178" s="201" t="s">
        <v>128</v>
      </c>
      <c r="E178" s="218" t="s">
        <v>19</v>
      </c>
      <c r="F178" s="219" t="s">
        <v>136</v>
      </c>
      <c r="G178" s="217"/>
      <c r="H178" s="220">
        <v>9.9700000000000006</v>
      </c>
      <c r="I178" s="221"/>
      <c r="J178" s="217"/>
      <c r="K178" s="217"/>
      <c r="L178" s="222"/>
      <c r="M178" s="223"/>
      <c r="N178" s="224"/>
      <c r="O178" s="224"/>
      <c r="P178" s="224"/>
      <c r="Q178" s="224"/>
      <c r="R178" s="224"/>
      <c r="S178" s="224"/>
      <c r="T178" s="225"/>
      <c r="AT178" s="226" t="s">
        <v>128</v>
      </c>
      <c r="AU178" s="226" t="s">
        <v>80</v>
      </c>
      <c r="AV178" s="14" t="s">
        <v>126</v>
      </c>
      <c r="AW178" s="14" t="s">
        <v>32</v>
      </c>
      <c r="AX178" s="14" t="s">
        <v>78</v>
      </c>
      <c r="AY178" s="226" t="s">
        <v>118</v>
      </c>
    </row>
    <row r="179" spans="1:65" s="2" customFormat="1" ht="32.4" customHeight="1">
      <c r="A179" s="35"/>
      <c r="B179" s="36"/>
      <c r="C179" s="188" t="s">
        <v>186</v>
      </c>
      <c r="D179" s="188" t="s">
        <v>121</v>
      </c>
      <c r="E179" s="189" t="s">
        <v>231</v>
      </c>
      <c r="F179" s="190" t="s">
        <v>232</v>
      </c>
      <c r="G179" s="191" t="s">
        <v>233</v>
      </c>
      <c r="H179" s="192">
        <v>20</v>
      </c>
      <c r="I179" s="193"/>
      <c r="J179" s="194">
        <f>ROUND(I179*H179,2)</f>
        <v>0</v>
      </c>
      <c r="K179" s="190" t="s">
        <v>125</v>
      </c>
      <c r="L179" s="40"/>
      <c r="M179" s="195" t="s">
        <v>19</v>
      </c>
      <c r="N179" s="196" t="s">
        <v>41</v>
      </c>
      <c r="O179" s="65"/>
      <c r="P179" s="197">
        <f>O179*H179</f>
        <v>0</v>
      </c>
      <c r="Q179" s="197">
        <v>0</v>
      </c>
      <c r="R179" s="197">
        <f>Q179*H179</f>
        <v>0</v>
      </c>
      <c r="S179" s="197">
        <v>0</v>
      </c>
      <c r="T179" s="198">
        <f>S179*H179</f>
        <v>0</v>
      </c>
      <c r="U179" s="35"/>
      <c r="V179" s="35"/>
      <c r="W179" s="35"/>
      <c r="X179" s="35"/>
      <c r="Y179" s="35"/>
      <c r="Z179" s="35"/>
      <c r="AA179" s="35"/>
      <c r="AB179" s="35"/>
      <c r="AC179" s="35"/>
      <c r="AD179" s="35"/>
      <c r="AE179" s="35"/>
      <c r="AR179" s="199" t="s">
        <v>126</v>
      </c>
      <c r="AT179" s="199" t="s">
        <v>121</v>
      </c>
      <c r="AU179" s="199" t="s">
        <v>80</v>
      </c>
      <c r="AY179" s="18" t="s">
        <v>118</v>
      </c>
      <c r="BE179" s="200">
        <f>IF(N179="základní",J179,0)</f>
        <v>0</v>
      </c>
      <c r="BF179" s="200">
        <f>IF(N179="snížená",J179,0)</f>
        <v>0</v>
      </c>
      <c r="BG179" s="200">
        <f>IF(N179="zákl. přenesená",J179,0)</f>
        <v>0</v>
      </c>
      <c r="BH179" s="200">
        <f>IF(N179="sníž. přenesená",J179,0)</f>
        <v>0</v>
      </c>
      <c r="BI179" s="200">
        <f>IF(N179="nulová",J179,0)</f>
        <v>0</v>
      </c>
      <c r="BJ179" s="18" t="s">
        <v>78</v>
      </c>
      <c r="BK179" s="200">
        <f>ROUND(I179*H179,2)</f>
        <v>0</v>
      </c>
      <c r="BL179" s="18" t="s">
        <v>126</v>
      </c>
      <c r="BM179" s="199" t="s">
        <v>234</v>
      </c>
    </row>
    <row r="180" spans="1:65" s="2" customFormat="1" ht="19.2">
      <c r="A180" s="35"/>
      <c r="B180" s="36"/>
      <c r="C180" s="37"/>
      <c r="D180" s="201" t="s">
        <v>127</v>
      </c>
      <c r="E180" s="37"/>
      <c r="F180" s="202" t="s">
        <v>232</v>
      </c>
      <c r="G180" s="37"/>
      <c r="H180" s="37"/>
      <c r="I180" s="109"/>
      <c r="J180" s="37"/>
      <c r="K180" s="37"/>
      <c r="L180" s="40"/>
      <c r="M180" s="203"/>
      <c r="N180" s="204"/>
      <c r="O180" s="65"/>
      <c r="P180" s="65"/>
      <c r="Q180" s="65"/>
      <c r="R180" s="65"/>
      <c r="S180" s="65"/>
      <c r="T180" s="66"/>
      <c r="U180" s="35"/>
      <c r="V180" s="35"/>
      <c r="W180" s="35"/>
      <c r="X180" s="35"/>
      <c r="Y180" s="35"/>
      <c r="Z180" s="35"/>
      <c r="AA180" s="35"/>
      <c r="AB180" s="35"/>
      <c r="AC180" s="35"/>
      <c r="AD180" s="35"/>
      <c r="AE180" s="35"/>
      <c r="AT180" s="18" t="s">
        <v>127</v>
      </c>
      <c r="AU180" s="18" t="s">
        <v>80</v>
      </c>
    </row>
    <row r="181" spans="1:65" s="13" customFormat="1" ht="10.199999999999999">
      <c r="B181" s="205"/>
      <c r="C181" s="206"/>
      <c r="D181" s="201" t="s">
        <v>128</v>
      </c>
      <c r="E181" s="207" t="s">
        <v>19</v>
      </c>
      <c r="F181" s="208" t="s">
        <v>235</v>
      </c>
      <c r="G181" s="206"/>
      <c r="H181" s="209">
        <v>20</v>
      </c>
      <c r="I181" s="210"/>
      <c r="J181" s="206"/>
      <c r="K181" s="206"/>
      <c r="L181" s="211"/>
      <c r="M181" s="212"/>
      <c r="N181" s="213"/>
      <c r="O181" s="213"/>
      <c r="P181" s="213"/>
      <c r="Q181" s="213"/>
      <c r="R181" s="213"/>
      <c r="S181" s="213"/>
      <c r="T181" s="214"/>
      <c r="AT181" s="215" t="s">
        <v>128</v>
      </c>
      <c r="AU181" s="215" t="s">
        <v>80</v>
      </c>
      <c r="AV181" s="13" t="s">
        <v>80</v>
      </c>
      <c r="AW181" s="13" t="s">
        <v>32</v>
      </c>
      <c r="AX181" s="13" t="s">
        <v>70</v>
      </c>
      <c r="AY181" s="215" t="s">
        <v>118</v>
      </c>
    </row>
    <row r="182" spans="1:65" s="14" customFormat="1" ht="10.199999999999999">
      <c r="B182" s="216"/>
      <c r="C182" s="217"/>
      <c r="D182" s="201" t="s">
        <v>128</v>
      </c>
      <c r="E182" s="218" t="s">
        <v>19</v>
      </c>
      <c r="F182" s="219" t="s">
        <v>136</v>
      </c>
      <c r="G182" s="217"/>
      <c r="H182" s="220">
        <v>20</v>
      </c>
      <c r="I182" s="221"/>
      <c r="J182" s="217"/>
      <c r="K182" s="217"/>
      <c r="L182" s="222"/>
      <c r="M182" s="223"/>
      <c r="N182" s="224"/>
      <c r="O182" s="224"/>
      <c r="P182" s="224"/>
      <c r="Q182" s="224"/>
      <c r="R182" s="224"/>
      <c r="S182" s="224"/>
      <c r="T182" s="225"/>
      <c r="AT182" s="226" t="s">
        <v>128</v>
      </c>
      <c r="AU182" s="226" t="s">
        <v>80</v>
      </c>
      <c r="AV182" s="14" t="s">
        <v>126</v>
      </c>
      <c r="AW182" s="14" t="s">
        <v>32</v>
      </c>
      <c r="AX182" s="14" t="s">
        <v>78</v>
      </c>
      <c r="AY182" s="226" t="s">
        <v>118</v>
      </c>
    </row>
    <row r="183" spans="1:65" s="2" customFormat="1" ht="32.4" customHeight="1">
      <c r="A183" s="35"/>
      <c r="B183" s="36"/>
      <c r="C183" s="188" t="s">
        <v>236</v>
      </c>
      <c r="D183" s="188" t="s">
        <v>121</v>
      </c>
      <c r="E183" s="189" t="s">
        <v>237</v>
      </c>
      <c r="F183" s="190" t="s">
        <v>238</v>
      </c>
      <c r="G183" s="191" t="s">
        <v>233</v>
      </c>
      <c r="H183" s="192">
        <v>20</v>
      </c>
      <c r="I183" s="193"/>
      <c r="J183" s="194">
        <f>ROUND(I183*H183,2)</f>
        <v>0</v>
      </c>
      <c r="K183" s="190" t="s">
        <v>125</v>
      </c>
      <c r="L183" s="40"/>
      <c r="M183" s="195" t="s">
        <v>19</v>
      </c>
      <c r="N183" s="196" t="s">
        <v>41</v>
      </c>
      <c r="O183" s="65"/>
      <c r="P183" s="197">
        <f>O183*H183</f>
        <v>0</v>
      </c>
      <c r="Q183" s="197">
        <v>0</v>
      </c>
      <c r="R183" s="197">
        <f>Q183*H183</f>
        <v>0</v>
      </c>
      <c r="S183" s="197">
        <v>0</v>
      </c>
      <c r="T183" s="198">
        <f>S183*H183</f>
        <v>0</v>
      </c>
      <c r="U183" s="35"/>
      <c r="V183" s="35"/>
      <c r="W183" s="35"/>
      <c r="X183" s="35"/>
      <c r="Y183" s="35"/>
      <c r="Z183" s="35"/>
      <c r="AA183" s="35"/>
      <c r="AB183" s="35"/>
      <c r="AC183" s="35"/>
      <c r="AD183" s="35"/>
      <c r="AE183" s="35"/>
      <c r="AR183" s="199" t="s">
        <v>126</v>
      </c>
      <c r="AT183" s="199" t="s">
        <v>121</v>
      </c>
      <c r="AU183" s="199" t="s">
        <v>80</v>
      </c>
      <c r="AY183" s="18" t="s">
        <v>118</v>
      </c>
      <c r="BE183" s="200">
        <f>IF(N183="základní",J183,0)</f>
        <v>0</v>
      </c>
      <c r="BF183" s="200">
        <f>IF(N183="snížená",J183,0)</f>
        <v>0</v>
      </c>
      <c r="BG183" s="200">
        <f>IF(N183="zákl. přenesená",J183,0)</f>
        <v>0</v>
      </c>
      <c r="BH183" s="200">
        <f>IF(N183="sníž. přenesená",J183,0)</f>
        <v>0</v>
      </c>
      <c r="BI183" s="200">
        <f>IF(N183="nulová",J183,0)</f>
        <v>0</v>
      </c>
      <c r="BJ183" s="18" t="s">
        <v>78</v>
      </c>
      <c r="BK183" s="200">
        <f>ROUND(I183*H183,2)</f>
        <v>0</v>
      </c>
      <c r="BL183" s="18" t="s">
        <v>126</v>
      </c>
      <c r="BM183" s="199" t="s">
        <v>239</v>
      </c>
    </row>
    <row r="184" spans="1:65" s="2" customFormat="1" ht="19.2">
      <c r="A184" s="35"/>
      <c r="B184" s="36"/>
      <c r="C184" s="37"/>
      <c r="D184" s="201" t="s">
        <v>127</v>
      </c>
      <c r="E184" s="37"/>
      <c r="F184" s="202" t="s">
        <v>238</v>
      </c>
      <c r="G184" s="37"/>
      <c r="H184" s="37"/>
      <c r="I184" s="109"/>
      <c r="J184" s="37"/>
      <c r="K184" s="37"/>
      <c r="L184" s="40"/>
      <c r="M184" s="203"/>
      <c r="N184" s="204"/>
      <c r="O184" s="65"/>
      <c r="P184" s="65"/>
      <c r="Q184" s="65"/>
      <c r="R184" s="65"/>
      <c r="S184" s="65"/>
      <c r="T184" s="66"/>
      <c r="U184" s="35"/>
      <c r="V184" s="35"/>
      <c r="W184" s="35"/>
      <c r="X184" s="35"/>
      <c r="Y184" s="35"/>
      <c r="Z184" s="35"/>
      <c r="AA184" s="35"/>
      <c r="AB184" s="35"/>
      <c r="AC184" s="35"/>
      <c r="AD184" s="35"/>
      <c r="AE184" s="35"/>
      <c r="AT184" s="18" t="s">
        <v>127</v>
      </c>
      <c r="AU184" s="18" t="s">
        <v>80</v>
      </c>
    </row>
    <row r="185" spans="1:65" s="13" customFormat="1" ht="10.199999999999999">
      <c r="B185" s="205"/>
      <c r="C185" s="206"/>
      <c r="D185" s="201" t="s">
        <v>128</v>
      </c>
      <c r="E185" s="207" t="s">
        <v>19</v>
      </c>
      <c r="F185" s="208" t="s">
        <v>240</v>
      </c>
      <c r="G185" s="206"/>
      <c r="H185" s="209">
        <v>20</v>
      </c>
      <c r="I185" s="210"/>
      <c r="J185" s="206"/>
      <c r="K185" s="206"/>
      <c r="L185" s="211"/>
      <c r="M185" s="212"/>
      <c r="N185" s="213"/>
      <c r="O185" s="213"/>
      <c r="P185" s="213"/>
      <c r="Q185" s="213"/>
      <c r="R185" s="213"/>
      <c r="S185" s="213"/>
      <c r="T185" s="214"/>
      <c r="AT185" s="215" t="s">
        <v>128</v>
      </c>
      <c r="AU185" s="215" t="s">
        <v>80</v>
      </c>
      <c r="AV185" s="13" t="s">
        <v>80</v>
      </c>
      <c r="AW185" s="13" t="s">
        <v>32</v>
      </c>
      <c r="AX185" s="13" t="s">
        <v>70</v>
      </c>
      <c r="AY185" s="215" t="s">
        <v>118</v>
      </c>
    </row>
    <row r="186" spans="1:65" s="14" customFormat="1" ht="10.199999999999999">
      <c r="B186" s="216"/>
      <c r="C186" s="217"/>
      <c r="D186" s="201" t="s">
        <v>128</v>
      </c>
      <c r="E186" s="218" t="s">
        <v>19</v>
      </c>
      <c r="F186" s="219" t="s">
        <v>136</v>
      </c>
      <c r="G186" s="217"/>
      <c r="H186" s="220">
        <v>20</v>
      </c>
      <c r="I186" s="221"/>
      <c r="J186" s="217"/>
      <c r="K186" s="217"/>
      <c r="L186" s="222"/>
      <c r="M186" s="223"/>
      <c r="N186" s="224"/>
      <c r="O186" s="224"/>
      <c r="P186" s="224"/>
      <c r="Q186" s="224"/>
      <c r="R186" s="224"/>
      <c r="S186" s="224"/>
      <c r="T186" s="225"/>
      <c r="AT186" s="226" t="s">
        <v>128</v>
      </c>
      <c r="AU186" s="226" t="s">
        <v>80</v>
      </c>
      <c r="AV186" s="14" t="s">
        <v>126</v>
      </c>
      <c r="AW186" s="14" t="s">
        <v>32</v>
      </c>
      <c r="AX186" s="14" t="s">
        <v>78</v>
      </c>
      <c r="AY186" s="226" t="s">
        <v>118</v>
      </c>
    </row>
    <row r="187" spans="1:65" s="2" customFormat="1" ht="21.6" customHeight="1">
      <c r="A187" s="35"/>
      <c r="B187" s="36"/>
      <c r="C187" s="188" t="s">
        <v>191</v>
      </c>
      <c r="D187" s="188" t="s">
        <v>121</v>
      </c>
      <c r="E187" s="189" t="s">
        <v>241</v>
      </c>
      <c r="F187" s="190" t="s">
        <v>242</v>
      </c>
      <c r="G187" s="191" t="s">
        <v>233</v>
      </c>
      <c r="H187" s="192">
        <v>23</v>
      </c>
      <c r="I187" s="193"/>
      <c r="J187" s="194">
        <f>ROUND(I187*H187,2)</f>
        <v>0</v>
      </c>
      <c r="K187" s="190" t="s">
        <v>125</v>
      </c>
      <c r="L187" s="40"/>
      <c r="M187" s="195" t="s">
        <v>19</v>
      </c>
      <c r="N187" s="196" t="s">
        <v>41</v>
      </c>
      <c r="O187" s="65"/>
      <c r="P187" s="197">
        <f>O187*H187</f>
        <v>0</v>
      </c>
      <c r="Q187" s="197">
        <v>0</v>
      </c>
      <c r="R187" s="197">
        <f>Q187*H187</f>
        <v>0</v>
      </c>
      <c r="S187" s="197">
        <v>0</v>
      </c>
      <c r="T187" s="198">
        <f>S187*H187</f>
        <v>0</v>
      </c>
      <c r="U187" s="35"/>
      <c r="V187" s="35"/>
      <c r="W187" s="35"/>
      <c r="X187" s="35"/>
      <c r="Y187" s="35"/>
      <c r="Z187" s="35"/>
      <c r="AA187" s="35"/>
      <c r="AB187" s="35"/>
      <c r="AC187" s="35"/>
      <c r="AD187" s="35"/>
      <c r="AE187" s="35"/>
      <c r="AR187" s="199" t="s">
        <v>126</v>
      </c>
      <c r="AT187" s="199" t="s">
        <v>121</v>
      </c>
      <c r="AU187" s="199" t="s">
        <v>80</v>
      </c>
      <c r="AY187" s="18" t="s">
        <v>118</v>
      </c>
      <c r="BE187" s="200">
        <f>IF(N187="základní",J187,0)</f>
        <v>0</v>
      </c>
      <c r="BF187" s="200">
        <f>IF(N187="snížená",J187,0)</f>
        <v>0</v>
      </c>
      <c r="BG187" s="200">
        <f>IF(N187="zákl. přenesená",J187,0)</f>
        <v>0</v>
      </c>
      <c r="BH187" s="200">
        <f>IF(N187="sníž. přenesená",J187,0)</f>
        <v>0</v>
      </c>
      <c r="BI187" s="200">
        <f>IF(N187="nulová",J187,0)</f>
        <v>0</v>
      </c>
      <c r="BJ187" s="18" t="s">
        <v>78</v>
      </c>
      <c r="BK187" s="200">
        <f>ROUND(I187*H187,2)</f>
        <v>0</v>
      </c>
      <c r="BL187" s="18" t="s">
        <v>126</v>
      </c>
      <c r="BM187" s="199" t="s">
        <v>243</v>
      </c>
    </row>
    <row r="188" spans="1:65" s="2" customFormat="1" ht="19.2">
      <c r="A188" s="35"/>
      <c r="B188" s="36"/>
      <c r="C188" s="37"/>
      <c r="D188" s="201" t="s">
        <v>127</v>
      </c>
      <c r="E188" s="37"/>
      <c r="F188" s="202" t="s">
        <v>242</v>
      </c>
      <c r="G188" s="37"/>
      <c r="H188" s="37"/>
      <c r="I188" s="109"/>
      <c r="J188" s="37"/>
      <c r="K188" s="37"/>
      <c r="L188" s="40"/>
      <c r="M188" s="203"/>
      <c r="N188" s="204"/>
      <c r="O188" s="65"/>
      <c r="P188" s="65"/>
      <c r="Q188" s="65"/>
      <c r="R188" s="65"/>
      <c r="S188" s="65"/>
      <c r="T188" s="66"/>
      <c r="U188" s="35"/>
      <c r="V188" s="35"/>
      <c r="W188" s="35"/>
      <c r="X188" s="35"/>
      <c r="Y188" s="35"/>
      <c r="Z188" s="35"/>
      <c r="AA188" s="35"/>
      <c r="AB188" s="35"/>
      <c r="AC188" s="35"/>
      <c r="AD188" s="35"/>
      <c r="AE188" s="35"/>
      <c r="AT188" s="18" t="s">
        <v>127</v>
      </c>
      <c r="AU188" s="18" t="s">
        <v>80</v>
      </c>
    </row>
    <row r="189" spans="1:65" s="13" customFormat="1" ht="10.199999999999999">
      <c r="B189" s="205"/>
      <c r="C189" s="206"/>
      <c r="D189" s="201" t="s">
        <v>128</v>
      </c>
      <c r="E189" s="207" t="s">
        <v>19</v>
      </c>
      <c r="F189" s="208" t="s">
        <v>244</v>
      </c>
      <c r="G189" s="206"/>
      <c r="H189" s="209">
        <v>23</v>
      </c>
      <c r="I189" s="210"/>
      <c r="J189" s="206"/>
      <c r="K189" s="206"/>
      <c r="L189" s="211"/>
      <c r="M189" s="212"/>
      <c r="N189" s="213"/>
      <c r="O189" s="213"/>
      <c r="P189" s="213"/>
      <c r="Q189" s="213"/>
      <c r="R189" s="213"/>
      <c r="S189" s="213"/>
      <c r="T189" s="214"/>
      <c r="AT189" s="215" t="s">
        <v>128</v>
      </c>
      <c r="AU189" s="215" t="s">
        <v>80</v>
      </c>
      <c r="AV189" s="13" t="s">
        <v>80</v>
      </c>
      <c r="AW189" s="13" t="s">
        <v>32</v>
      </c>
      <c r="AX189" s="13" t="s">
        <v>70</v>
      </c>
      <c r="AY189" s="215" t="s">
        <v>118</v>
      </c>
    </row>
    <row r="190" spans="1:65" s="14" customFormat="1" ht="10.199999999999999">
      <c r="B190" s="216"/>
      <c r="C190" s="217"/>
      <c r="D190" s="201" t="s">
        <v>128</v>
      </c>
      <c r="E190" s="218" t="s">
        <v>19</v>
      </c>
      <c r="F190" s="219" t="s">
        <v>136</v>
      </c>
      <c r="G190" s="217"/>
      <c r="H190" s="220">
        <v>23</v>
      </c>
      <c r="I190" s="221"/>
      <c r="J190" s="217"/>
      <c r="K190" s="217"/>
      <c r="L190" s="222"/>
      <c r="M190" s="223"/>
      <c r="N190" s="224"/>
      <c r="O190" s="224"/>
      <c r="P190" s="224"/>
      <c r="Q190" s="224"/>
      <c r="R190" s="224"/>
      <c r="S190" s="224"/>
      <c r="T190" s="225"/>
      <c r="AT190" s="226" t="s">
        <v>128</v>
      </c>
      <c r="AU190" s="226" t="s">
        <v>80</v>
      </c>
      <c r="AV190" s="14" t="s">
        <v>126</v>
      </c>
      <c r="AW190" s="14" t="s">
        <v>32</v>
      </c>
      <c r="AX190" s="14" t="s">
        <v>78</v>
      </c>
      <c r="AY190" s="226" t="s">
        <v>118</v>
      </c>
    </row>
    <row r="191" spans="1:65" s="2" customFormat="1" ht="21.6" customHeight="1">
      <c r="A191" s="35"/>
      <c r="B191" s="36"/>
      <c r="C191" s="188" t="s">
        <v>245</v>
      </c>
      <c r="D191" s="188" t="s">
        <v>121</v>
      </c>
      <c r="E191" s="189" t="s">
        <v>246</v>
      </c>
      <c r="F191" s="190" t="s">
        <v>247</v>
      </c>
      <c r="G191" s="191" t="s">
        <v>233</v>
      </c>
      <c r="H191" s="192">
        <v>1</v>
      </c>
      <c r="I191" s="193"/>
      <c r="J191" s="194">
        <f>ROUND(I191*H191,2)</f>
        <v>0</v>
      </c>
      <c r="K191" s="190" t="s">
        <v>125</v>
      </c>
      <c r="L191" s="40"/>
      <c r="M191" s="195" t="s">
        <v>19</v>
      </c>
      <c r="N191" s="196" t="s">
        <v>41</v>
      </c>
      <c r="O191" s="65"/>
      <c r="P191" s="197">
        <f>O191*H191</f>
        <v>0</v>
      </c>
      <c r="Q191" s="197">
        <v>0</v>
      </c>
      <c r="R191" s="197">
        <f>Q191*H191</f>
        <v>0</v>
      </c>
      <c r="S191" s="197">
        <v>0</v>
      </c>
      <c r="T191" s="198">
        <f>S191*H191</f>
        <v>0</v>
      </c>
      <c r="U191" s="35"/>
      <c r="V191" s="35"/>
      <c r="W191" s="35"/>
      <c r="X191" s="35"/>
      <c r="Y191" s="35"/>
      <c r="Z191" s="35"/>
      <c r="AA191" s="35"/>
      <c r="AB191" s="35"/>
      <c r="AC191" s="35"/>
      <c r="AD191" s="35"/>
      <c r="AE191" s="35"/>
      <c r="AR191" s="199" t="s">
        <v>126</v>
      </c>
      <c r="AT191" s="199" t="s">
        <v>121</v>
      </c>
      <c r="AU191" s="199" t="s">
        <v>80</v>
      </c>
      <c r="AY191" s="18" t="s">
        <v>118</v>
      </c>
      <c r="BE191" s="200">
        <f>IF(N191="základní",J191,0)</f>
        <v>0</v>
      </c>
      <c r="BF191" s="200">
        <f>IF(N191="snížená",J191,0)</f>
        <v>0</v>
      </c>
      <c r="BG191" s="200">
        <f>IF(N191="zákl. přenesená",J191,0)</f>
        <v>0</v>
      </c>
      <c r="BH191" s="200">
        <f>IF(N191="sníž. přenesená",J191,0)</f>
        <v>0</v>
      </c>
      <c r="BI191" s="200">
        <f>IF(N191="nulová",J191,0)</f>
        <v>0</v>
      </c>
      <c r="BJ191" s="18" t="s">
        <v>78</v>
      </c>
      <c r="BK191" s="200">
        <f>ROUND(I191*H191,2)</f>
        <v>0</v>
      </c>
      <c r="BL191" s="18" t="s">
        <v>126</v>
      </c>
      <c r="BM191" s="199" t="s">
        <v>248</v>
      </c>
    </row>
    <row r="192" spans="1:65" s="2" customFormat="1" ht="19.2">
      <c r="A192" s="35"/>
      <c r="B192" s="36"/>
      <c r="C192" s="37"/>
      <c r="D192" s="201" t="s">
        <v>127</v>
      </c>
      <c r="E192" s="37"/>
      <c r="F192" s="202" t="s">
        <v>247</v>
      </c>
      <c r="G192" s="37"/>
      <c r="H192" s="37"/>
      <c r="I192" s="109"/>
      <c r="J192" s="37"/>
      <c r="K192" s="37"/>
      <c r="L192" s="40"/>
      <c r="M192" s="203"/>
      <c r="N192" s="204"/>
      <c r="O192" s="65"/>
      <c r="P192" s="65"/>
      <c r="Q192" s="65"/>
      <c r="R192" s="65"/>
      <c r="S192" s="65"/>
      <c r="T192" s="66"/>
      <c r="U192" s="35"/>
      <c r="V192" s="35"/>
      <c r="W192" s="35"/>
      <c r="X192" s="35"/>
      <c r="Y192" s="35"/>
      <c r="Z192" s="35"/>
      <c r="AA192" s="35"/>
      <c r="AB192" s="35"/>
      <c r="AC192" s="35"/>
      <c r="AD192" s="35"/>
      <c r="AE192" s="35"/>
      <c r="AT192" s="18" t="s">
        <v>127</v>
      </c>
      <c r="AU192" s="18" t="s">
        <v>80</v>
      </c>
    </row>
    <row r="193" spans="1:65" s="13" customFormat="1" ht="10.199999999999999">
      <c r="B193" s="205"/>
      <c r="C193" s="206"/>
      <c r="D193" s="201" t="s">
        <v>128</v>
      </c>
      <c r="E193" s="207" t="s">
        <v>19</v>
      </c>
      <c r="F193" s="208" t="s">
        <v>249</v>
      </c>
      <c r="G193" s="206"/>
      <c r="H193" s="209">
        <v>1</v>
      </c>
      <c r="I193" s="210"/>
      <c r="J193" s="206"/>
      <c r="K193" s="206"/>
      <c r="L193" s="211"/>
      <c r="M193" s="212"/>
      <c r="N193" s="213"/>
      <c r="O193" s="213"/>
      <c r="P193" s="213"/>
      <c r="Q193" s="213"/>
      <c r="R193" s="213"/>
      <c r="S193" s="213"/>
      <c r="T193" s="214"/>
      <c r="AT193" s="215" t="s">
        <v>128</v>
      </c>
      <c r="AU193" s="215" t="s">
        <v>80</v>
      </c>
      <c r="AV193" s="13" t="s">
        <v>80</v>
      </c>
      <c r="AW193" s="13" t="s">
        <v>32</v>
      </c>
      <c r="AX193" s="13" t="s">
        <v>70</v>
      </c>
      <c r="AY193" s="215" t="s">
        <v>118</v>
      </c>
    </row>
    <row r="194" spans="1:65" s="14" customFormat="1" ht="10.199999999999999">
      <c r="B194" s="216"/>
      <c r="C194" s="217"/>
      <c r="D194" s="201" t="s">
        <v>128</v>
      </c>
      <c r="E194" s="218" t="s">
        <v>19</v>
      </c>
      <c r="F194" s="219" t="s">
        <v>136</v>
      </c>
      <c r="G194" s="217"/>
      <c r="H194" s="220">
        <v>1</v>
      </c>
      <c r="I194" s="221"/>
      <c r="J194" s="217"/>
      <c r="K194" s="217"/>
      <c r="L194" s="222"/>
      <c r="M194" s="223"/>
      <c r="N194" s="224"/>
      <c r="O194" s="224"/>
      <c r="P194" s="224"/>
      <c r="Q194" s="224"/>
      <c r="R194" s="224"/>
      <c r="S194" s="224"/>
      <c r="T194" s="225"/>
      <c r="AT194" s="226" t="s">
        <v>128</v>
      </c>
      <c r="AU194" s="226" t="s">
        <v>80</v>
      </c>
      <c r="AV194" s="14" t="s">
        <v>126</v>
      </c>
      <c r="AW194" s="14" t="s">
        <v>32</v>
      </c>
      <c r="AX194" s="14" t="s">
        <v>78</v>
      </c>
      <c r="AY194" s="226" t="s">
        <v>118</v>
      </c>
    </row>
    <row r="195" spans="1:65" s="2" customFormat="1" ht="14.4" customHeight="1">
      <c r="A195" s="35"/>
      <c r="B195" s="36"/>
      <c r="C195" s="227" t="s">
        <v>195</v>
      </c>
      <c r="D195" s="227" t="s">
        <v>149</v>
      </c>
      <c r="E195" s="228" t="s">
        <v>250</v>
      </c>
      <c r="F195" s="229" t="s">
        <v>251</v>
      </c>
      <c r="G195" s="230" t="s">
        <v>233</v>
      </c>
      <c r="H195" s="231">
        <v>1480</v>
      </c>
      <c r="I195" s="232"/>
      <c r="J195" s="233">
        <f>ROUND(I195*H195,2)</f>
        <v>0</v>
      </c>
      <c r="K195" s="229" t="s">
        <v>125</v>
      </c>
      <c r="L195" s="234"/>
      <c r="M195" s="235" t="s">
        <v>19</v>
      </c>
      <c r="N195" s="236" t="s">
        <v>41</v>
      </c>
      <c r="O195" s="65"/>
      <c r="P195" s="197">
        <f>O195*H195</f>
        <v>0</v>
      </c>
      <c r="Q195" s="197">
        <v>0</v>
      </c>
      <c r="R195" s="197">
        <f>Q195*H195</f>
        <v>0</v>
      </c>
      <c r="S195" s="197">
        <v>0</v>
      </c>
      <c r="T195" s="198">
        <f>S195*H195</f>
        <v>0</v>
      </c>
      <c r="U195" s="35"/>
      <c r="V195" s="35"/>
      <c r="W195" s="35"/>
      <c r="X195" s="35"/>
      <c r="Y195" s="35"/>
      <c r="Z195" s="35"/>
      <c r="AA195" s="35"/>
      <c r="AB195" s="35"/>
      <c r="AC195" s="35"/>
      <c r="AD195" s="35"/>
      <c r="AE195" s="35"/>
      <c r="AR195" s="199" t="s">
        <v>147</v>
      </c>
      <c r="AT195" s="199" t="s">
        <v>149</v>
      </c>
      <c r="AU195" s="199" t="s">
        <v>80</v>
      </c>
      <c r="AY195" s="18" t="s">
        <v>118</v>
      </c>
      <c r="BE195" s="200">
        <f>IF(N195="základní",J195,0)</f>
        <v>0</v>
      </c>
      <c r="BF195" s="200">
        <f>IF(N195="snížená",J195,0)</f>
        <v>0</v>
      </c>
      <c r="BG195" s="200">
        <f>IF(N195="zákl. přenesená",J195,0)</f>
        <v>0</v>
      </c>
      <c r="BH195" s="200">
        <f>IF(N195="sníž. přenesená",J195,0)</f>
        <v>0</v>
      </c>
      <c r="BI195" s="200">
        <f>IF(N195="nulová",J195,0)</f>
        <v>0</v>
      </c>
      <c r="BJ195" s="18" t="s">
        <v>78</v>
      </c>
      <c r="BK195" s="200">
        <f>ROUND(I195*H195,2)</f>
        <v>0</v>
      </c>
      <c r="BL195" s="18" t="s">
        <v>126</v>
      </c>
      <c r="BM195" s="199" t="s">
        <v>252</v>
      </c>
    </row>
    <row r="196" spans="1:65" s="2" customFormat="1" ht="10.199999999999999">
      <c r="A196" s="35"/>
      <c r="B196" s="36"/>
      <c r="C196" s="37"/>
      <c r="D196" s="201" t="s">
        <v>127</v>
      </c>
      <c r="E196" s="37"/>
      <c r="F196" s="202" t="s">
        <v>251</v>
      </c>
      <c r="G196" s="37"/>
      <c r="H196" s="37"/>
      <c r="I196" s="109"/>
      <c r="J196" s="37"/>
      <c r="K196" s="37"/>
      <c r="L196" s="40"/>
      <c r="M196" s="203"/>
      <c r="N196" s="204"/>
      <c r="O196" s="65"/>
      <c r="P196" s="65"/>
      <c r="Q196" s="65"/>
      <c r="R196" s="65"/>
      <c r="S196" s="65"/>
      <c r="T196" s="66"/>
      <c r="U196" s="35"/>
      <c r="V196" s="35"/>
      <c r="W196" s="35"/>
      <c r="X196" s="35"/>
      <c r="Y196" s="35"/>
      <c r="Z196" s="35"/>
      <c r="AA196" s="35"/>
      <c r="AB196" s="35"/>
      <c r="AC196" s="35"/>
      <c r="AD196" s="35"/>
      <c r="AE196" s="35"/>
      <c r="AT196" s="18" t="s">
        <v>127</v>
      </c>
      <c r="AU196" s="18" t="s">
        <v>80</v>
      </c>
    </row>
    <row r="197" spans="1:65" s="13" customFormat="1" ht="20.399999999999999">
      <c r="B197" s="205"/>
      <c r="C197" s="206"/>
      <c r="D197" s="201" t="s">
        <v>128</v>
      </c>
      <c r="E197" s="207" t="s">
        <v>19</v>
      </c>
      <c r="F197" s="208" t="s">
        <v>253</v>
      </c>
      <c r="G197" s="206"/>
      <c r="H197" s="209">
        <v>100</v>
      </c>
      <c r="I197" s="210"/>
      <c r="J197" s="206"/>
      <c r="K197" s="206"/>
      <c r="L197" s="211"/>
      <c r="M197" s="212"/>
      <c r="N197" s="213"/>
      <c r="O197" s="213"/>
      <c r="P197" s="213"/>
      <c r="Q197" s="213"/>
      <c r="R197" s="213"/>
      <c r="S197" s="213"/>
      <c r="T197" s="214"/>
      <c r="AT197" s="215" t="s">
        <v>128</v>
      </c>
      <c r="AU197" s="215" t="s">
        <v>80</v>
      </c>
      <c r="AV197" s="13" t="s">
        <v>80</v>
      </c>
      <c r="AW197" s="13" t="s">
        <v>32</v>
      </c>
      <c r="AX197" s="13" t="s">
        <v>70</v>
      </c>
      <c r="AY197" s="215" t="s">
        <v>118</v>
      </c>
    </row>
    <row r="198" spans="1:65" s="13" customFormat="1" ht="10.199999999999999">
      <c r="B198" s="205"/>
      <c r="C198" s="206"/>
      <c r="D198" s="201" t="s">
        <v>128</v>
      </c>
      <c r="E198" s="207" t="s">
        <v>19</v>
      </c>
      <c r="F198" s="208" t="s">
        <v>254</v>
      </c>
      <c r="G198" s="206"/>
      <c r="H198" s="209">
        <v>1380</v>
      </c>
      <c r="I198" s="210"/>
      <c r="J198" s="206"/>
      <c r="K198" s="206"/>
      <c r="L198" s="211"/>
      <c r="M198" s="212"/>
      <c r="N198" s="213"/>
      <c r="O198" s="213"/>
      <c r="P198" s="213"/>
      <c r="Q198" s="213"/>
      <c r="R198" s="213"/>
      <c r="S198" s="213"/>
      <c r="T198" s="214"/>
      <c r="AT198" s="215" t="s">
        <v>128</v>
      </c>
      <c r="AU198" s="215" t="s">
        <v>80</v>
      </c>
      <c r="AV198" s="13" t="s">
        <v>80</v>
      </c>
      <c r="AW198" s="13" t="s">
        <v>32</v>
      </c>
      <c r="AX198" s="13" t="s">
        <v>70</v>
      </c>
      <c r="AY198" s="215" t="s">
        <v>118</v>
      </c>
    </row>
    <row r="199" spans="1:65" s="14" customFormat="1" ht="10.199999999999999">
      <c r="B199" s="216"/>
      <c r="C199" s="217"/>
      <c r="D199" s="201" t="s">
        <v>128</v>
      </c>
      <c r="E199" s="218" t="s">
        <v>19</v>
      </c>
      <c r="F199" s="219" t="s">
        <v>136</v>
      </c>
      <c r="G199" s="217"/>
      <c r="H199" s="220">
        <v>1480</v>
      </c>
      <c r="I199" s="221"/>
      <c r="J199" s="217"/>
      <c r="K199" s="217"/>
      <c r="L199" s="222"/>
      <c r="M199" s="223"/>
      <c r="N199" s="224"/>
      <c r="O199" s="224"/>
      <c r="P199" s="224"/>
      <c r="Q199" s="224"/>
      <c r="R199" s="224"/>
      <c r="S199" s="224"/>
      <c r="T199" s="225"/>
      <c r="AT199" s="226" t="s">
        <v>128</v>
      </c>
      <c r="AU199" s="226" t="s">
        <v>80</v>
      </c>
      <c r="AV199" s="14" t="s">
        <v>126</v>
      </c>
      <c r="AW199" s="14" t="s">
        <v>32</v>
      </c>
      <c r="AX199" s="14" t="s">
        <v>78</v>
      </c>
      <c r="AY199" s="226" t="s">
        <v>118</v>
      </c>
    </row>
    <row r="200" spans="1:65" s="2" customFormat="1" ht="14.4" customHeight="1">
      <c r="A200" s="35"/>
      <c r="B200" s="36"/>
      <c r="C200" s="227" t="s">
        <v>7</v>
      </c>
      <c r="D200" s="227" t="s">
        <v>149</v>
      </c>
      <c r="E200" s="228" t="s">
        <v>255</v>
      </c>
      <c r="F200" s="229" t="s">
        <v>256</v>
      </c>
      <c r="G200" s="230" t="s">
        <v>233</v>
      </c>
      <c r="H200" s="231">
        <v>1158</v>
      </c>
      <c r="I200" s="232"/>
      <c r="J200" s="233">
        <f>ROUND(I200*H200,2)</f>
        <v>0</v>
      </c>
      <c r="K200" s="229" t="s">
        <v>125</v>
      </c>
      <c r="L200" s="234"/>
      <c r="M200" s="235" t="s">
        <v>19</v>
      </c>
      <c r="N200" s="236" t="s">
        <v>41</v>
      </c>
      <c r="O200" s="65"/>
      <c r="P200" s="197">
        <f>O200*H200</f>
        <v>0</v>
      </c>
      <c r="Q200" s="197">
        <v>0</v>
      </c>
      <c r="R200" s="197">
        <f>Q200*H200</f>
        <v>0</v>
      </c>
      <c r="S200" s="197">
        <v>0</v>
      </c>
      <c r="T200" s="198">
        <f>S200*H200</f>
        <v>0</v>
      </c>
      <c r="U200" s="35"/>
      <c r="V200" s="35"/>
      <c r="W200" s="35"/>
      <c r="X200" s="35"/>
      <c r="Y200" s="35"/>
      <c r="Z200" s="35"/>
      <c r="AA200" s="35"/>
      <c r="AB200" s="35"/>
      <c r="AC200" s="35"/>
      <c r="AD200" s="35"/>
      <c r="AE200" s="35"/>
      <c r="AR200" s="199" t="s">
        <v>147</v>
      </c>
      <c r="AT200" s="199" t="s">
        <v>149</v>
      </c>
      <c r="AU200" s="199" t="s">
        <v>80</v>
      </c>
      <c r="AY200" s="18" t="s">
        <v>118</v>
      </c>
      <c r="BE200" s="200">
        <f>IF(N200="základní",J200,0)</f>
        <v>0</v>
      </c>
      <c r="BF200" s="200">
        <f>IF(N200="snížená",J200,0)</f>
        <v>0</v>
      </c>
      <c r="BG200" s="200">
        <f>IF(N200="zákl. přenesená",J200,0)</f>
        <v>0</v>
      </c>
      <c r="BH200" s="200">
        <f>IF(N200="sníž. přenesená",J200,0)</f>
        <v>0</v>
      </c>
      <c r="BI200" s="200">
        <f>IF(N200="nulová",J200,0)</f>
        <v>0</v>
      </c>
      <c r="BJ200" s="18" t="s">
        <v>78</v>
      </c>
      <c r="BK200" s="200">
        <f>ROUND(I200*H200,2)</f>
        <v>0</v>
      </c>
      <c r="BL200" s="18" t="s">
        <v>126</v>
      </c>
      <c r="BM200" s="199" t="s">
        <v>257</v>
      </c>
    </row>
    <row r="201" spans="1:65" s="2" customFormat="1" ht="10.199999999999999">
      <c r="A201" s="35"/>
      <c r="B201" s="36"/>
      <c r="C201" s="37"/>
      <c r="D201" s="201" t="s">
        <v>127</v>
      </c>
      <c r="E201" s="37"/>
      <c r="F201" s="202" t="s">
        <v>256</v>
      </c>
      <c r="G201" s="37"/>
      <c r="H201" s="37"/>
      <c r="I201" s="109"/>
      <c r="J201" s="37"/>
      <c r="K201" s="37"/>
      <c r="L201" s="40"/>
      <c r="M201" s="203"/>
      <c r="N201" s="204"/>
      <c r="O201" s="65"/>
      <c r="P201" s="65"/>
      <c r="Q201" s="65"/>
      <c r="R201" s="65"/>
      <c r="S201" s="65"/>
      <c r="T201" s="66"/>
      <c r="U201" s="35"/>
      <c r="V201" s="35"/>
      <c r="W201" s="35"/>
      <c r="X201" s="35"/>
      <c r="Y201" s="35"/>
      <c r="Z201" s="35"/>
      <c r="AA201" s="35"/>
      <c r="AB201" s="35"/>
      <c r="AC201" s="35"/>
      <c r="AD201" s="35"/>
      <c r="AE201" s="35"/>
      <c r="AT201" s="18" t="s">
        <v>127</v>
      </c>
      <c r="AU201" s="18" t="s">
        <v>80</v>
      </c>
    </row>
    <row r="202" spans="1:65" s="13" customFormat="1" ht="10.199999999999999">
      <c r="B202" s="205"/>
      <c r="C202" s="206"/>
      <c r="D202" s="201" t="s">
        <v>128</v>
      </c>
      <c r="E202" s="207" t="s">
        <v>19</v>
      </c>
      <c r="F202" s="208" t="s">
        <v>258</v>
      </c>
      <c r="G202" s="206"/>
      <c r="H202" s="209">
        <v>168</v>
      </c>
      <c r="I202" s="210"/>
      <c r="J202" s="206"/>
      <c r="K202" s="206"/>
      <c r="L202" s="211"/>
      <c r="M202" s="212"/>
      <c r="N202" s="213"/>
      <c r="O202" s="213"/>
      <c r="P202" s="213"/>
      <c r="Q202" s="213"/>
      <c r="R202" s="213"/>
      <c r="S202" s="213"/>
      <c r="T202" s="214"/>
      <c r="AT202" s="215" t="s">
        <v>128</v>
      </c>
      <c r="AU202" s="215" t="s">
        <v>80</v>
      </c>
      <c r="AV202" s="13" t="s">
        <v>80</v>
      </c>
      <c r="AW202" s="13" t="s">
        <v>32</v>
      </c>
      <c r="AX202" s="13" t="s">
        <v>70</v>
      </c>
      <c r="AY202" s="215" t="s">
        <v>118</v>
      </c>
    </row>
    <row r="203" spans="1:65" s="13" customFormat="1" ht="10.199999999999999">
      <c r="B203" s="205"/>
      <c r="C203" s="206"/>
      <c r="D203" s="201" t="s">
        <v>128</v>
      </c>
      <c r="E203" s="207" t="s">
        <v>19</v>
      </c>
      <c r="F203" s="208" t="s">
        <v>259</v>
      </c>
      <c r="G203" s="206"/>
      <c r="H203" s="209">
        <v>990</v>
      </c>
      <c r="I203" s="210"/>
      <c r="J203" s="206"/>
      <c r="K203" s="206"/>
      <c r="L203" s="211"/>
      <c r="M203" s="212"/>
      <c r="N203" s="213"/>
      <c r="O203" s="213"/>
      <c r="P203" s="213"/>
      <c r="Q203" s="213"/>
      <c r="R203" s="213"/>
      <c r="S203" s="213"/>
      <c r="T203" s="214"/>
      <c r="AT203" s="215" t="s">
        <v>128</v>
      </c>
      <c r="AU203" s="215" t="s">
        <v>80</v>
      </c>
      <c r="AV203" s="13" t="s">
        <v>80</v>
      </c>
      <c r="AW203" s="13" t="s">
        <v>32</v>
      </c>
      <c r="AX203" s="13" t="s">
        <v>70</v>
      </c>
      <c r="AY203" s="215" t="s">
        <v>118</v>
      </c>
    </row>
    <row r="204" spans="1:65" s="14" customFormat="1" ht="10.199999999999999">
      <c r="B204" s="216"/>
      <c r="C204" s="217"/>
      <c r="D204" s="201" t="s">
        <v>128</v>
      </c>
      <c r="E204" s="218" t="s">
        <v>19</v>
      </c>
      <c r="F204" s="219" t="s">
        <v>136</v>
      </c>
      <c r="G204" s="217"/>
      <c r="H204" s="220">
        <v>1158</v>
      </c>
      <c r="I204" s="221"/>
      <c r="J204" s="217"/>
      <c r="K204" s="217"/>
      <c r="L204" s="222"/>
      <c r="M204" s="223"/>
      <c r="N204" s="224"/>
      <c r="O204" s="224"/>
      <c r="P204" s="224"/>
      <c r="Q204" s="224"/>
      <c r="R204" s="224"/>
      <c r="S204" s="224"/>
      <c r="T204" s="225"/>
      <c r="AT204" s="226" t="s">
        <v>128</v>
      </c>
      <c r="AU204" s="226" t="s">
        <v>80</v>
      </c>
      <c r="AV204" s="14" t="s">
        <v>126</v>
      </c>
      <c r="AW204" s="14" t="s">
        <v>32</v>
      </c>
      <c r="AX204" s="14" t="s">
        <v>78</v>
      </c>
      <c r="AY204" s="226" t="s">
        <v>118</v>
      </c>
    </row>
    <row r="205" spans="1:65" s="2" customFormat="1" ht="21.6" customHeight="1">
      <c r="A205" s="35"/>
      <c r="B205" s="36"/>
      <c r="C205" s="227" t="s">
        <v>199</v>
      </c>
      <c r="D205" s="227" t="s">
        <v>149</v>
      </c>
      <c r="E205" s="228" t="s">
        <v>260</v>
      </c>
      <c r="F205" s="229" t="s">
        <v>261</v>
      </c>
      <c r="G205" s="230" t="s">
        <v>233</v>
      </c>
      <c r="H205" s="231">
        <v>2638</v>
      </c>
      <c r="I205" s="232"/>
      <c r="J205" s="233">
        <f>ROUND(I205*H205,2)</f>
        <v>0</v>
      </c>
      <c r="K205" s="229" t="s">
        <v>125</v>
      </c>
      <c r="L205" s="234"/>
      <c r="M205" s="235" t="s">
        <v>19</v>
      </c>
      <c r="N205" s="236" t="s">
        <v>41</v>
      </c>
      <c r="O205" s="65"/>
      <c r="P205" s="197">
        <f>O205*H205</f>
        <v>0</v>
      </c>
      <c r="Q205" s="197">
        <v>0</v>
      </c>
      <c r="R205" s="197">
        <f>Q205*H205</f>
        <v>0</v>
      </c>
      <c r="S205" s="197">
        <v>0</v>
      </c>
      <c r="T205" s="198">
        <f>S205*H205</f>
        <v>0</v>
      </c>
      <c r="U205" s="35"/>
      <c r="V205" s="35"/>
      <c r="W205" s="35"/>
      <c r="X205" s="35"/>
      <c r="Y205" s="35"/>
      <c r="Z205" s="35"/>
      <c r="AA205" s="35"/>
      <c r="AB205" s="35"/>
      <c r="AC205" s="35"/>
      <c r="AD205" s="35"/>
      <c r="AE205" s="35"/>
      <c r="AR205" s="199" t="s">
        <v>147</v>
      </c>
      <c r="AT205" s="199" t="s">
        <v>149</v>
      </c>
      <c r="AU205" s="199" t="s">
        <v>80</v>
      </c>
      <c r="AY205" s="18" t="s">
        <v>118</v>
      </c>
      <c r="BE205" s="200">
        <f>IF(N205="základní",J205,0)</f>
        <v>0</v>
      </c>
      <c r="BF205" s="200">
        <f>IF(N205="snížená",J205,0)</f>
        <v>0</v>
      </c>
      <c r="BG205" s="200">
        <f>IF(N205="zákl. přenesená",J205,0)</f>
        <v>0</v>
      </c>
      <c r="BH205" s="200">
        <f>IF(N205="sníž. přenesená",J205,0)</f>
        <v>0</v>
      </c>
      <c r="BI205" s="200">
        <f>IF(N205="nulová",J205,0)</f>
        <v>0</v>
      </c>
      <c r="BJ205" s="18" t="s">
        <v>78</v>
      </c>
      <c r="BK205" s="200">
        <f>ROUND(I205*H205,2)</f>
        <v>0</v>
      </c>
      <c r="BL205" s="18" t="s">
        <v>126</v>
      </c>
      <c r="BM205" s="199" t="s">
        <v>262</v>
      </c>
    </row>
    <row r="206" spans="1:65" s="2" customFormat="1" ht="10.199999999999999">
      <c r="A206" s="35"/>
      <c r="B206" s="36"/>
      <c r="C206" s="37"/>
      <c r="D206" s="201" t="s">
        <v>127</v>
      </c>
      <c r="E206" s="37"/>
      <c r="F206" s="202" t="s">
        <v>261</v>
      </c>
      <c r="G206" s="37"/>
      <c r="H206" s="37"/>
      <c r="I206" s="109"/>
      <c r="J206" s="37"/>
      <c r="K206" s="37"/>
      <c r="L206" s="40"/>
      <c r="M206" s="203"/>
      <c r="N206" s="204"/>
      <c r="O206" s="65"/>
      <c r="P206" s="65"/>
      <c r="Q206" s="65"/>
      <c r="R206" s="65"/>
      <c r="S206" s="65"/>
      <c r="T206" s="66"/>
      <c r="U206" s="35"/>
      <c r="V206" s="35"/>
      <c r="W206" s="35"/>
      <c r="X206" s="35"/>
      <c r="Y206" s="35"/>
      <c r="Z206" s="35"/>
      <c r="AA206" s="35"/>
      <c r="AB206" s="35"/>
      <c r="AC206" s="35"/>
      <c r="AD206" s="35"/>
      <c r="AE206" s="35"/>
      <c r="AT206" s="18" t="s">
        <v>127</v>
      </c>
      <c r="AU206" s="18" t="s">
        <v>80</v>
      </c>
    </row>
    <row r="207" spans="1:65" s="2" customFormat="1" ht="14.4" customHeight="1">
      <c r="A207" s="35"/>
      <c r="B207" s="36"/>
      <c r="C207" s="227" t="s">
        <v>263</v>
      </c>
      <c r="D207" s="227" t="s">
        <v>149</v>
      </c>
      <c r="E207" s="228" t="s">
        <v>264</v>
      </c>
      <c r="F207" s="229" t="s">
        <v>265</v>
      </c>
      <c r="G207" s="230" t="s">
        <v>124</v>
      </c>
      <c r="H207" s="231">
        <v>21.96</v>
      </c>
      <c r="I207" s="232"/>
      <c r="J207" s="233">
        <f>ROUND(I207*H207,2)</f>
        <v>0</v>
      </c>
      <c r="K207" s="229" t="s">
        <v>125</v>
      </c>
      <c r="L207" s="234"/>
      <c r="M207" s="235" t="s">
        <v>19</v>
      </c>
      <c r="N207" s="236" t="s">
        <v>41</v>
      </c>
      <c r="O207" s="65"/>
      <c r="P207" s="197">
        <f>O207*H207</f>
        <v>0</v>
      </c>
      <c r="Q207" s="197">
        <v>0</v>
      </c>
      <c r="R207" s="197">
        <f>Q207*H207</f>
        <v>0</v>
      </c>
      <c r="S207" s="197">
        <v>0</v>
      </c>
      <c r="T207" s="198">
        <f>S207*H207</f>
        <v>0</v>
      </c>
      <c r="U207" s="35"/>
      <c r="V207" s="35"/>
      <c r="W207" s="35"/>
      <c r="X207" s="35"/>
      <c r="Y207" s="35"/>
      <c r="Z207" s="35"/>
      <c r="AA207" s="35"/>
      <c r="AB207" s="35"/>
      <c r="AC207" s="35"/>
      <c r="AD207" s="35"/>
      <c r="AE207" s="35"/>
      <c r="AR207" s="199" t="s">
        <v>147</v>
      </c>
      <c r="AT207" s="199" t="s">
        <v>149</v>
      </c>
      <c r="AU207" s="199" t="s">
        <v>80</v>
      </c>
      <c r="AY207" s="18" t="s">
        <v>118</v>
      </c>
      <c r="BE207" s="200">
        <f>IF(N207="základní",J207,0)</f>
        <v>0</v>
      </c>
      <c r="BF207" s="200">
        <f>IF(N207="snížená",J207,0)</f>
        <v>0</v>
      </c>
      <c r="BG207" s="200">
        <f>IF(N207="zákl. přenesená",J207,0)</f>
        <v>0</v>
      </c>
      <c r="BH207" s="200">
        <f>IF(N207="sníž. přenesená",J207,0)</f>
        <v>0</v>
      </c>
      <c r="BI207" s="200">
        <f>IF(N207="nulová",J207,0)</f>
        <v>0</v>
      </c>
      <c r="BJ207" s="18" t="s">
        <v>78</v>
      </c>
      <c r="BK207" s="200">
        <f>ROUND(I207*H207,2)</f>
        <v>0</v>
      </c>
      <c r="BL207" s="18" t="s">
        <v>126</v>
      </c>
      <c r="BM207" s="199" t="s">
        <v>266</v>
      </c>
    </row>
    <row r="208" spans="1:65" s="2" customFormat="1" ht="10.199999999999999">
      <c r="A208" s="35"/>
      <c r="B208" s="36"/>
      <c r="C208" s="37"/>
      <c r="D208" s="201" t="s">
        <v>127</v>
      </c>
      <c r="E208" s="37"/>
      <c r="F208" s="202" t="s">
        <v>265</v>
      </c>
      <c r="G208" s="37"/>
      <c r="H208" s="37"/>
      <c r="I208" s="109"/>
      <c r="J208" s="37"/>
      <c r="K208" s="37"/>
      <c r="L208" s="40"/>
      <c r="M208" s="203"/>
      <c r="N208" s="204"/>
      <c r="O208" s="65"/>
      <c r="P208" s="65"/>
      <c r="Q208" s="65"/>
      <c r="R208" s="65"/>
      <c r="S208" s="65"/>
      <c r="T208" s="66"/>
      <c r="U208" s="35"/>
      <c r="V208" s="35"/>
      <c r="W208" s="35"/>
      <c r="X208" s="35"/>
      <c r="Y208" s="35"/>
      <c r="Z208" s="35"/>
      <c r="AA208" s="35"/>
      <c r="AB208" s="35"/>
      <c r="AC208" s="35"/>
      <c r="AD208" s="35"/>
      <c r="AE208" s="35"/>
      <c r="AT208" s="18" t="s">
        <v>127</v>
      </c>
      <c r="AU208" s="18" t="s">
        <v>80</v>
      </c>
    </row>
    <row r="209" spans="1:65" s="13" customFormat="1" ht="10.199999999999999">
      <c r="B209" s="205"/>
      <c r="C209" s="206"/>
      <c r="D209" s="201" t="s">
        <v>128</v>
      </c>
      <c r="E209" s="207" t="s">
        <v>19</v>
      </c>
      <c r="F209" s="208" t="s">
        <v>267</v>
      </c>
      <c r="G209" s="206"/>
      <c r="H209" s="209">
        <v>3.36</v>
      </c>
      <c r="I209" s="210"/>
      <c r="J209" s="206"/>
      <c r="K209" s="206"/>
      <c r="L209" s="211"/>
      <c r="M209" s="212"/>
      <c r="N209" s="213"/>
      <c r="O209" s="213"/>
      <c r="P209" s="213"/>
      <c r="Q209" s="213"/>
      <c r="R209" s="213"/>
      <c r="S209" s="213"/>
      <c r="T209" s="214"/>
      <c r="AT209" s="215" t="s">
        <v>128</v>
      </c>
      <c r="AU209" s="215" t="s">
        <v>80</v>
      </c>
      <c r="AV209" s="13" t="s">
        <v>80</v>
      </c>
      <c r="AW209" s="13" t="s">
        <v>32</v>
      </c>
      <c r="AX209" s="13" t="s">
        <v>70</v>
      </c>
      <c r="AY209" s="215" t="s">
        <v>118</v>
      </c>
    </row>
    <row r="210" spans="1:65" s="13" customFormat="1" ht="10.199999999999999">
      <c r="B210" s="205"/>
      <c r="C210" s="206"/>
      <c r="D210" s="201" t="s">
        <v>128</v>
      </c>
      <c r="E210" s="207" t="s">
        <v>19</v>
      </c>
      <c r="F210" s="208" t="s">
        <v>268</v>
      </c>
      <c r="G210" s="206"/>
      <c r="H210" s="209">
        <v>18.600000000000001</v>
      </c>
      <c r="I210" s="210"/>
      <c r="J210" s="206"/>
      <c r="K210" s="206"/>
      <c r="L210" s="211"/>
      <c r="M210" s="212"/>
      <c r="N210" s="213"/>
      <c r="O210" s="213"/>
      <c r="P210" s="213"/>
      <c r="Q210" s="213"/>
      <c r="R210" s="213"/>
      <c r="S210" s="213"/>
      <c r="T210" s="214"/>
      <c r="AT210" s="215" t="s">
        <v>128</v>
      </c>
      <c r="AU210" s="215" t="s">
        <v>80</v>
      </c>
      <c r="AV210" s="13" t="s">
        <v>80</v>
      </c>
      <c r="AW210" s="13" t="s">
        <v>32</v>
      </c>
      <c r="AX210" s="13" t="s">
        <v>70</v>
      </c>
      <c r="AY210" s="215" t="s">
        <v>118</v>
      </c>
    </row>
    <row r="211" spans="1:65" s="14" customFormat="1" ht="10.199999999999999">
      <c r="B211" s="216"/>
      <c r="C211" s="217"/>
      <c r="D211" s="201" t="s">
        <v>128</v>
      </c>
      <c r="E211" s="218" t="s">
        <v>19</v>
      </c>
      <c r="F211" s="219" t="s">
        <v>136</v>
      </c>
      <c r="G211" s="217"/>
      <c r="H211" s="220">
        <v>21.96</v>
      </c>
      <c r="I211" s="221"/>
      <c r="J211" s="217"/>
      <c r="K211" s="217"/>
      <c r="L211" s="222"/>
      <c r="M211" s="223"/>
      <c r="N211" s="224"/>
      <c r="O211" s="224"/>
      <c r="P211" s="224"/>
      <c r="Q211" s="224"/>
      <c r="R211" s="224"/>
      <c r="S211" s="224"/>
      <c r="T211" s="225"/>
      <c r="AT211" s="226" t="s">
        <v>128</v>
      </c>
      <c r="AU211" s="226" t="s">
        <v>80</v>
      </c>
      <c r="AV211" s="14" t="s">
        <v>126</v>
      </c>
      <c r="AW211" s="14" t="s">
        <v>32</v>
      </c>
      <c r="AX211" s="14" t="s">
        <v>78</v>
      </c>
      <c r="AY211" s="226" t="s">
        <v>118</v>
      </c>
    </row>
    <row r="212" spans="1:65" s="2" customFormat="1" ht="21.6" customHeight="1">
      <c r="A212" s="35"/>
      <c r="B212" s="36"/>
      <c r="C212" s="188" t="s">
        <v>207</v>
      </c>
      <c r="D212" s="188" t="s">
        <v>121</v>
      </c>
      <c r="E212" s="189" t="s">
        <v>269</v>
      </c>
      <c r="F212" s="190" t="s">
        <v>270</v>
      </c>
      <c r="G212" s="191" t="s">
        <v>271</v>
      </c>
      <c r="H212" s="192">
        <v>180</v>
      </c>
      <c r="I212" s="193"/>
      <c r="J212" s="194">
        <f>ROUND(I212*H212,2)</f>
        <v>0</v>
      </c>
      <c r="K212" s="190" t="s">
        <v>125</v>
      </c>
      <c r="L212" s="40"/>
      <c r="M212" s="195" t="s">
        <v>19</v>
      </c>
      <c r="N212" s="196" t="s">
        <v>41</v>
      </c>
      <c r="O212" s="65"/>
      <c r="P212" s="197">
        <f>O212*H212</f>
        <v>0</v>
      </c>
      <c r="Q212" s="197">
        <v>0</v>
      </c>
      <c r="R212" s="197">
        <f>Q212*H212</f>
        <v>0</v>
      </c>
      <c r="S212" s="197">
        <v>0</v>
      </c>
      <c r="T212" s="198">
        <f>S212*H212</f>
        <v>0</v>
      </c>
      <c r="U212" s="35"/>
      <c r="V212" s="35"/>
      <c r="W212" s="35"/>
      <c r="X212" s="35"/>
      <c r="Y212" s="35"/>
      <c r="Z212" s="35"/>
      <c r="AA212" s="35"/>
      <c r="AB212" s="35"/>
      <c r="AC212" s="35"/>
      <c r="AD212" s="35"/>
      <c r="AE212" s="35"/>
      <c r="AR212" s="199" t="s">
        <v>126</v>
      </c>
      <c r="AT212" s="199" t="s">
        <v>121</v>
      </c>
      <c r="AU212" s="199" t="s">
        <v>80</v>
      </c>
      <c r="AY212" s="18" t="s">
        <v>118</v>
      </c>
      <c r="BE212" s="200">
        <f>IF(N212="základní",J212,0)</f>
        <v>0</v>
      </c>
      <c r="BF212" s="200">
        <f>IF(N212="snížená",J212,0)</f>
        <v>0</v>
      </c>
      <c r="BG212" s="200">
        <f>IF(N212="zákl. přenesená",J212,0)</f>
        <v>0</v>
      </c>
      <c r="BH212" s="200">
        <f>IF(N212="sníž. přenesená",J212,0)</f>
        <v>0</v>
      </c>
      <c r="BI212" s="200">
        <f>IF(N212="nulová",J212,0)</f>
        <v>0</v>
      </c>
      <c r="BJ212" s="18" t="s">
        <v>78</v>
      </c>
      <c r="BK212" s="200">
        <f>ROUND(I212*H212,2)</f>
        <v>0</v>
      </c>
      <c r="BL212" s="18" t="s">
        <v>126</v>
      </c>
      <c r="BM212" s="199" t="s">
        <v>272</v>
      </c>
    </row>
    <row r="213" spans="1:65" s="2" customFormat="1" ht="19.2">
      <c r="A213" s="35"/>
      <c r="B213" s="36"/>
      <c r="C213" s="37"/>
      <c r="D213" s="201" t="s">
        <v>127</v>
      </c>
      <c r="E213" s="37"/>
      <c r="F213" s="202" t="s">
        <v>270</v>
      </c>
      <c r="G213" s="37"/>
      <c r="H213" s="37"/>
      <c r="I213" s="109"/>
      <c r="J213" s="37"/>
      <c r="K213" s="37"/>
      <c r="L213" s="40"/>
      <c r="M213" s="203"/>
      <c r="N213" s="204"/>
      <c r="O213" s="65"/>
      <c r="P213" s="65"/>
      <c r="Q213" s="65"/>
      <c r="R213" s="65"/>
      <c r="S213" s="65"/>
      <c r="T213" s="66"/>
      <c r="U213" s="35"/>
      <c r="V213" s="35"/>
      <c r="W213" s="35"/>
      <c r="X213" s="35"/>
      <c r="Y213" s="35"/>
      <c r="Z213" s="35"/>
      <c r="AA213" s="35"/>
      <c r="AB213" s="35"/>
      <c r="AC213" s="35"/>
      <c r="AD213" s="35"/>
      <c r="AE213" s="35"/>
      <c r="AT213" s="18" t="s">
        <v>127</v>
      </c>
      <c r="AU213" s="18" t="s">
        <v>80</v>
      </c>
    </row>
    <row r="214" spans="1:65" s="13" customFormat="1" ht="10.199999999999999">
      <c r="B214" s="205"/>
      <c r="C214" s="206"/>
      <c r="D214" s="201" t="s">
        <v>128</v>
      </c>
      <c r="E214" s="207" t="s">
        <v>19</v>
      </c>
      <c r="F214" s="208" t="s">
        <v>273</v>
      </c>
      <c r="G214" s="206"/>
      <c r="H214" s="209">
        <v>180</v>
      </c>
      <c r="I214" s="210"/>
      <c r="J214" s="206"/>
      <c r="K214" s="206"/>
      <c r="L214" s="211"/>
      <c r="M214" s="212"/>
      <c r="N214" s="213"/>
      <c r="O214" s="213"/>
      <c r="P214" s="213"/>
      <c r="Q214" s="213"/>
      <c r="R214" s="213"/>
      <c r="S214" s="213"/>
      <c r="T214" s="214"/>
      <c r="AT214" s="215" t="s">
        <v>128</v>
      </c>
      <c r="AU214" s="215" t="s">
        <v>80</v>
      </c>
      <c r="AV214" s="13" t="s">
        <v>80</v>
      </c>
      <c r="AW214" s="13" t="s">
        <v>32</v>
      </c>
      <c r="AX214" s="13" t="s">
        <v>70</v>
      </c>
      <c r="AY214" s="215" t="s">
        <v>118</v>
      </c>
    </row>
    <row r="215" spans="1:65" s="14" customFormat="1" ht="10.199999999999999">
      <c r="B215" s="216"/>
      <c r="C215" s="217"/>
      <c r="D215" s="201" t="s">
        <v>128</v>
      </c>
      <c r="E215" s="218" t="s">
        <v>19</v>
      </c>
      <c r="F215" s="219" t="s">
        <v>136</v>
      </c>
      <c r="G215" s="217"/>
      <c r="H215" s="220">
        <v>180</v>
      </c>
      <c r="I215" s="221"/>
      <c r="J215" s="217"/>
      <c r="K215" s="217"/>
      <c r="L215" s="222"/>
      <c r="M215" s="223"/>
      <c r="N215" s="224"/>
      <c r="O215" s="224"/>
      <c r="P215" s="224"/>
      <c r="Q215" s="224"/>
      <c r="R215" s="224"/>
      <c r="S215" s="224"/>
      <c r="T215" s="225"/>
      <c r="AT215" s="226" t="s">
        <v>128</v>
      </c>
      <c r="AU215" s="226" t="s">
        <v>80</v>
      </c>
      <c r="AV215" s="14" t="s">
        <v>126</v>
      </c>
      <c r="AW215" s="14" t="s">
        <v>32</v>
      </c>
      <c r="AX215" s="14" t="s">
        <v>78</v>
      </c>
      <c r="AY215" s="226" t="s">
        <v>118</v>
      </c>
    </row>
    <row r="216" spans="1:65" s="2" customFormat="1" ht="21.6" customHeight="1">
      <c r="A216" s="35"/>
      <c r="B216" s="36"/>
      <c r="C216" s="227" t="s">
        <v>274</v>
      </c>
      <c r="D216" s="227" t="s">
        <v>149</v>
      </c>
      <c r="E216" s="228" t="s">
        <v>275</v>
      </c>
      <c r="F216" s="229" t="s">
        <v>276</v>
      </c>
      <c r="G216" s="230" t="s">
        <v>233</v>
      </c>
      <c r="H216" s="231">
        <v>90</v>
      </c>
      <c r="I216" s="232"/>
      <c r="J216" s="233">
        <f>ROUND(I216*H216,2)</f>
        <v>0</v>
      </c>
      <c r="K216" s="229" t="s">
        <v>125</v>
      </c>
      <c r="L216" s="234"/>
      <c r="M216" s="235" t="s">
        <v>19</v>
      </c>
      <c r="N216" s="236" t="s">
        <v>41</v>
      </c>
      <c r="O216" s="65"/>
      <c r="P216" s="197">
        <f>O216*H216</f>
        <v>0</v>
      </c>
      <c r="Q216" s="197">
        <v>0</v>
      </c>
      <c r="R216" s="197">
        <f>Q216*H216</f>
        <v>0</v>
      </c>
      <c r="S216" s="197">
        <v>0</v>
      </c>
      <c r="T216" s="198">
        <f>S216*H216</f>
        <v>0</v>
      </c>
      <c r="U216" s="35"/>
      <c r="V216" s="35"/>
      <c r="W216" s="35"/>
      <c r="X216" s="35"/>
      <c r="Y216" s="35"/>
      <c r="Z216" s="35"/>
      <c r="AA216" s="35"/>
      <c r="AB216" s="35"/>
      <c r="AC216" s="35"/>
      <c r="AD216" s="35"/>
      <c r="AE216" s="35"/>
      <c r="AR216" s="199" t="s">
        <v>147</v>
      </c>
      <c r="AT216" s="199" t="s">
        <v>149</v>
      </c>
      <c r="AU216" s="199" t="s">
        <v>80</v>
      </c>
      <c r="AY216" s="18" t="s">
        <v>118</v>
      </c>
      <c r="BE216" s="200">
        <f>IF(N216="základní",J216,0)</f>
        <v>0</v>
      </c>
      <c r="BF216" s="200">
        <f>IF(N216="snížená",J216,0)</f>
        <v>0</v>
      </c>
      <c r="BG216" s="200">
        <f>IF(N216="zákl. přenesená",J216,0)</f>
        <v>0</v>
      </c>
      <c r="BH216" s="200">
        <f>IF(N216="sníž. přenesená",J216,0)</f>
        <v>0</v>
      </c>
      <c r="BI216" s="200">
        <f>IF(N216="nulová",J216,0)</f>
        <v>0</v>
      </c>
      <c r="BJ216" s="18" t="s">
        <v>78</v>
      </c>
      <c r="BK216" s="200">
        <f>ROUND(I216*H216,2)</f>
        <v>0</v>
      </c>
      <c r="BL216" s="18" t="s">
        <v>126</v>
      </c>
      <c r="BM216" s="199" t="s">
        <v>277</v>
      </c>
    </row>
    <row r="217" spans="1:65" s="2" customFormat="1" ht="19.2">
      <c r="A217" s="35"/>
      <c r="B217" s="36"/>
      <c r="C217" s="37"/>
      <c r="D217" s="201" t="s">
        <v>127</v>
      </c>
      <c r="E217" s="37"/>
      <c r="F217" s="202" t="s">
        <v>276</v>
      </c>
      <c r="G217" s="37"/>
      <c r="H217" s="37"/>
      <c r="I217" s="109"/>
      <c r="J217" s="37"/>
      <c r="K217" s="37"/>
      <c r="L217" s="40"/>
      <c r="M217" s="203"/>
      <c r="N217" s="204"/>
      <c r="O217" s="65"/>
      <c r="P217" s="65"/>
      <c r="Q217" s="65"/>
      <c r="R217" s="65"/>
      <c r="S217" s="65"/>
      <c r="T217" s="66"/>
      <c r="U217" s="35"/>
      <c r="V217" s="35"/>
      <c r="W217" s="35"/>
      <c r="X217" s="35"/>
      <c r="Y217" s="35"/>
      <c r="Z217" s="35"/>
      <c r="AA217" s="35"/>
      <c r="AB217" s="35"/>
      <c r="AC217" s="35"/>
      <c r="AD217" s="35"/>
      <c r="AE217" s="35"/>
      <c r="AT217" s="18" t="s">
        <v>127</v>
      </c>
      <c r="AU217" s="18" t="s">
        <v>80</v>
      </c>
    </row>
    <row r="218" spans="1:65" s="15" customFormat="1" ht="10.199999999999999">
      <c r="B218" s="237"/>
      <c r="C218" s="238"/>
      <c r="D218" s="201" t="s">
        <v>128</v>
      </c>
      <c r="E218" s="239" t="s">
        <v>19</v>
      </c>
      <c r="F218" s="240" t="s">
        <v>278</v>
      </c>
      <c r="G218" s="238"/>
      <c r="H218" s="239" t="s">
        <v>19</v>
      </c>
      <c r="I218" s="241"/>
      <c r="J218" s="238"/>
      <c r="K218" s="238"/>
      <c r="L218" s="242"/>
      <c r="M218" s="243"/>
      <c r="N218" s="244"/>
      <c r="O218" s="244"/>
      <c r="P218" s="244"/>
      <c r="Q218" s="244"/>
      <c r="R218" s="244"/>
      <c r="S218" s="244"/>
      <c r="T218" s="245"/>
      <c r="AT218" s="246" t="s">
        <v>128</v>
      </c>
      <c r="AU218" s="246" t="s">
        <v>80</v>
      </c>
      <c r="AV218" s="15" t="s">
        <v>78</v>
      </c>
      <c r="AW218" s="15" t="s">
        <v>32</v>
      </c>
      <c r="AX218" s="15" t="s">
        <v>70</v>
      </c>
      <c r="AY218" s="246" t="s">
        <v>118</v>
      </c>
    </row>
    <row r="219" spans="1:65" s="13" customFormat="1" ht="10.199999999999999">
      <c r="B219" s="205"/>
      <c r="C219" s="206"/>
      <c r="D219" s="201" t="s">
        <v>128</v>
      </c>
      <c r="E219" s="207" t="s">
        <v>19</v>
      </c>
      <c r="F219" s="208" t="s">
        <v>279</v>
      </c>
      <c r="G219" s="206"/>
      <c r="H219" s="209">
        <v>8</v>
      </c>
      <c r="I219" s="210"/>
      <c r="J219" s="206"/>
      <c r="K219" s="206"/>
      <c r="L219" s="211"/>
      <c r="M219" s="212"/>
      <c r="N219" s="213"/>
      <c r="O219" s="213"/>
      <c r="P219" s="213"/>
      <c r="Q219" s="213"/>
      <c r="R219" s="213"/>
      <c r="S219" s="213"/>
      <c r="T219" s="214"/>
      <c r="AT219" s="215" t="s">
        <v>128</v>
      </c>
      <c r="AU219" s="215" t="s">
        <v>80</v>
      </c>
      <c r="AV219" s="13" t="s">
        <v>80</v>
      </c>
      <c r="AW219" s="13" t="s">
        <v>32</v>
      </c>
      <c r="AX219" s="13" t="s">
        <v>70</v>
      </c>
      <c r="AY219" s="215" t="s">
        <v>118</v>
      </c>
    </row>
    <row r="220" spans="1:65" s="13" customFormat="1" ht="20.399999999999999">
      <c r="B220" s="205"/>
      <c r="C220" s="206"/>
      <c r="D220" s="201" t="s">
        <v>128</v>
      </c>
      <c r="E220" s="207" t="s">
        <v>19</v>
      </c>
      <c r="F220" s="208" t="s">
        <v>280</v>
      </c>
      <c r="G220" s="206"/>
      <c r="H220" s="209">
        <v>4</v>
      </c>
      <c r="I220" s="210"/>
      <c r="J220" s="206"/>
      <c r="K220" s="206"/>
      <c r="L220" s="211"/>
      <c r="M220" s="212"/>
      <c r="N220" s="213"/>
      <c r="O220" s="213"/>
      <c r="P220" s="213"/>
      <c r="Q220" s="213"/>
      <c r="R220" s="213"/>
      <c r="S220" s="213"/>
      <c r="T220" s="214"/>
      <c r="AT220" s="215" t="s">
        <v>128</v>
      </c>
      <c r="AU220" s="215" t="s">
        <v>80</v>
      </c>
      <c r="AV220" s="13" t="s">
        <v>80</v>
      </c>
      <c r="AW220" s="13" t="s">
        <v>32</v>
      </c>
      <c r="AX220" s="13" t="s">
        <v>70</v>
      </c>
      <c r="AY220" s="215" t="s">
        <v>118</v>
      </c>
    </row>
    <row r="221" spans="1:65" s="13" customFormat="1" ht="20.399999999999999">
      <c r="B221" s="205"/>
      <c r="C221" s="206"/>
      <c r="D221" s="201" t="s">
        <v>128</v>
      </c>
      <c r="E221" s="207" t="s">
        <v>19</v>
      </c>
      <c r="F221" s="208" t="s">
        <v>281</v>
      </c>
      <c r="G221" s="206"/>
      <c r="H221" s="209">
        <v>3</v>
      </c>
      <c r="I221" s="210"/>
      <c r="J221" s="206"/>
      <c r="K221" s="206"/>
      <c r="L221" s="211"/>
      <c r="M221" s="212"/>
      <c r="N221" s="213"/>
      <c r="O221" s="213"/>
      <c r="P221" s="213"/>
      <c r="Q221" s="213"/>
      <c r="R221" s="213"/>
      <c r="S221" s="213"/>
      <c r="T221" s="214"/>
      <c r="AT221" s="215" t="s">
        <v>128</v>
      </c>
      <c r="AU221" s="215" t="s">
        <v>80</v>
      </c>
      <c r="AV221" s="13" t="s">
        <v>80</v>
      </c>
      <c r="AW221" s="13" t="s">
        <v>32</v>
      </c>
      <c r="AX221" s="13" t="s">
        <v>70</v>
      </c>
      <c r="AY221" s="215" t="s">
        <v>118</v>
      </c>
    </row>
    <row r="222" spans="1:65" s="13" customFormat="1" ht="10.199999999999999">
      <c r="B222" s="205"/>
      <c r="C222" s="206"/>
      <c r="D222" s="201" t="s">
        <v>128</v>
      </c>
      <c r="E222" s="207" t="s">
        <v>19</v>
      </c>
      <c r="F222" s="208" t="s">
        <v>282</v>
      </c>
      <c r="G222" s="206"/>
      <c r="H222" s="209">
        <v>25</v>
      </c>
      <c r="I222" s="210"/>
      <c r="J222" s="206"/>
      <c r="K222" s="206"/>
      <c r="L222" s="211"/>
      <c r="M222" s="212"/>
      <c r="N222" s="213"/>
      <c r="O222" s="213"/>
      <c r="P222" s="213"/>
      <c r="Q222" s="213"/>
      <c r="R222" s="213"/>
      <c r="S222" s="213"/>
      <c r="T222" s="214"/>
      <c r="AT222" s="215" t="s">
        <v>128</v>
      </c>
      <c r="AU222" s="215" t="s">
        <v>80</v>
      </c>
      <c r="AV222" s="13" t="s">
        <v>80</v>
      </c>
      <c r="AW222" s="13" t="s">
        <v>32</v>
      </c>
      <c r="AX222" s="13" t="s">
        <v>70</v>
      </c>
      <c r="AY222" s="215" t="s">
        <v>118</v>
      </c>
    </row>
    <row r="223" spans="1:65" s="13" customFormat="1" ht="20.399999999999999">
      <c r="B223" s="205"/>
      <c r="C223" s="206"/>
      <c r="D223" s="201" t="s">
        <v>128</v>
      </c>
      <c r="E223" s="207" t="s">
        <v>19</v>
      </c>
      <c r="F223" s="208" t="s">
        <v>283</v>
      </c>
      <c r="G223" s="206"/>
      <c r="H223" s="209">
        <v>2</v>
      </c>
      <c r="I223" s="210"/>
      <c r="J223" s="206"/>
      <c r="K223" s="206"/>
      <c r="L223" s="211"/>
      <c r="M223" s="212"/>
      <c r="N223" s="213"/>
      <c r="O223" s="213"/>
      <c r="P223" s="213"/>
      <c r="Q223" s="213"/>
      <c r="R223" s="213"/>
      <c r="S223" s="213"/>
      <c r="T223" s="214"/>
      <c r="AT223" s="215" t="s">
        <v>128</v>
      </c>
      <c r="AU223" s="215" t="s">
        <v>80</v>
      </c>
      <c r="AV223" s="13" t="s">
        <v>80</v>
      </c>
      <c r="AW223" s="13" t="s">
        <v>32</v>
      </c>
      <c r="AX223" s="13" t="s">
        <v>70</v>
      </c>
      <c r="AY223" s="215" t="s">
        <v>118</v>
      </c>
    </row>
    <row r="224" spans="1:65" s="13" customFormat="1" ht="20.399999999999999">
      <c r="B224" s="205"/>
      <c r="C224" s="206"/>
      <c r="D224" s="201" t="s">
        <v>128</v>
      </c>
      <c r="E224" s="207" t="s">
        <v>19</v>
      </c>
      <c r="F224" s="208" t="s">
        <v>284</v>
      </c>
      <c r="G224" s="206"/>
      <c r="H224" s="209">
        <v>0</v>
      </c>
      <c r="I224" s="210"/>
      <c r="J224" s="206"/>
      <c r="K224" s="206"/>
      <c r="L224" s="211"/>
      <c r="M224" s="212"/>
      <c r="N224" s="213"/>
      <c r="O224" s="213"/>
      <c r="P224" s="213"/>
      <c r="Q224" s="213"/>
      <c r="R224" s="213"/>
      <c r="S224" s="213"/>
      <c r="T224" s="214"/>
      <c r="AT224" s="215" t="s">
        <v>128</v>
      </c>
      <c r="AU224" s="215" t="s">
        <v>80</v>
      </c>
      <c r="AV224" s="13" t="s">
        <v>80</v>
      </c>
      <c r="AW224" s="13" t="s">
        <v>32</v>
      </c>
      <c r="AX224" s="13" t="s">
        <v>70</v>
      </c>
      <c r="AY224" s="215" t="s">
        <v>118</v>
      </c>
    </row>
    <row r="225" spans="1:65" s="15" customFormat="1" ht="10.199999999999999">
      <c r="B225" s="237"/>
      <c r="C225" s="238"/>
      <c r="D225" s="201" t="s">
        <v>128</v>
      </c>
      <c r="E225" s="239" t="s">
        <v>19</v>
      </c>
      <c r="F225" s="240" t="s">
        <v>285</v>
      </c>
      <c r="G225" s="238"/>
      <c r="H225" s="239" t="s">
        <v>19</v>
      </c>
      <c r="I225" s="241"/>
      <c r="J225" s="238"/>
      <c r="K225" s="238"/>
      <c r="L225" s="242"/>
      <c r="M225" s="243"/>
      <c r="N225" s="244"/>
      <c r="O225" s="244"/>
      <c r="P225" s="244"/>
      <c r="Q225" s="244"/>
      <c r="R225" s="244"/>
      <c r="S225" s="244"/>
      <c r="T225" s="245"/>
      <c r="AT225" s="246" t="s">
        <v>128</v>
      </c>
      <c r="AU225" s="246" t="s">
        <v>80</v>
      </c>
      <c r="AV225" s="15" t="s">
        <v>78</v>
      </c>
      <c r="AW225" s="15" t="s">
        <v>32</v>
      </c>
      <c r="AX225" s="15" t="s">
        <v>70</v>
      </c>
      <c r="AY225" s="246" t="s">
        <v>118</v>
      </c>
    </row>
    <row r="226" spans="1:65" s="13" customFormat="1" ht="10.199999999999999">
      <c r="B226" s="205"/>
      <c r="C226" s="206"/>
      <c r="D226" s="201" t="s">
        <v>128</v>
      </c>
      <c r="E226" s="207" t="s">
        <v>19</v>
      </c>
      <c r="F226" s="208" t="s">
        <v>279</v>
      </c>
      <c r="G226" s="206"/>
      <c r="H226" s="209">
        <v>8</v>
      </c>
      <c r="I226" s="210"/>
      <c r="J226" s="206"/>
      <c r="K226" s="206"/>
      <c r="L226" s="211"/>
      <c r="M226" s="212"/>
      <c r="N226" s="213"/>
      <c r="O226" s="213"/>
      <c r="P226" s="213"/>
      <c r="Q226" s="213"/>
      <c r="R226" s="213"/>
      <c r="S226" s="213"/>
      <c r="T226" s="214"/>
      <c r="AT226" s="215" t="s">
        <v>128</v>
      </c>
      <c r="AU226" s="215" t="s">
        <v>80</v>
      </c>
      <c r="AV226" s="13" t="s">
        <v>80</v>
      </c>
      <c r="AW226" s="13" t="s">
        <v>32</v>
      </c>
      <c r="AX226" s="13" t="s">
        <v>70</v>
      </c>
      <c r="AY226" s="215" t="s">
        <v>118</v>
      </c>
    </row>
    <row r="227" spans="1:65" s="13" customFormat="1" ht="20.399999999999999">
      <c r="B227" s="205"/>
      <c r="C227" s="206"/>
      <c r="D227" s="201" t="s">
        <v>128</v>
      </c>
      <c r="E227" s="207" t="s">
        <v>19</v>
      </c>
      <c r="F227" s="208" t="s">
        <v>286</v>
      </c>
      <c r="G227" s="206"/>
      <c r="H227" s="209">
        <v>2</v>
      </c>
      <c r="I227" s="210"/>
      <c r="J227" s="206"/>
      <c r="K227" s="206"/>
      <c r="L227" s="211"/>
      <c r="M227" s="212"/>
      <c r="N227" s="213"/>
      <c r="O227" s="213"/>
      <c r="P227" s="213"/>
      <c r="Q227" s="213"/>
      <c r="R227" s="213"/>
      <c r="S227" s="213"/>
      <c r="T227" s="214"/>
      <c r="AT227" s="215" t="s">
        <v>128</v>
      </c>
      <c r="AU227" s="215" t="s">
        <v>80</v>
      </c>
      <c r="AV227" s="13" t="s">
        <v>80</v>
      </c>
      <c r="AW227" s="13" t="s">
        <v>32</v>
      </c>
      <c r="AX227" s="13" t="s">
        <v>70</v>
      </c>
      <c r="AY227" s="215" t="s">
        <v>118</v>
      </c>
    </row>
    <row r="228" spans="1:65" s="13" customFormat="1" ht="20.399999999999999">
      <c r="B228" s="205"/>
      <c r="C228" s="206"/>
      <c r="D228" s="201" t="s">
        <v>128</v>
      </c>
      <c r="E228" s="207" t="s">
        <v>19</v>
      </c>
      <c r="F228" s="208" t="s">
        <v>287</v>
      </c>
      <c r="G228" s="206"/>
      <c r="H228" s="209">
        <v>10</v>
      </c>
      <c r="I228" s="210"/>
      <c r="J228" s="206"/>
      <c r="K228" s="206"/>
      <c r="L228" s="211"/>
      <c r="M228" s="212"/>
      <c r="N228" s="213"/>
      <c r="O228" s="213"/>
      <c r="P228" s="213"/>
      <c r="Q228" s="213"/>
      <c r="R228" s="213"/>
      <c r="S228" s="213"/>
      <c r="T228" s="214"/>
      <c r="AT228" s="215" t="s">
        <v>128</v>
      </c>
      <c r="AU228" s="215" t="s">
        <v>80</v>
      </c>
      <c r="AV228" s="13" t="s">
        <v>80</v>
      </c>
      <c r="AW228" s="13" t="s">
        <v>32</v>
      </c>
      <c r="AX228" s="13" t="s">
        <v>70</v>
      </c>
      <c r="AY228" s="215" t="s">
        <v>118</v>
      </c>
    </row>
    <row r="229" spans="1:65" s="13" customFormat="1" ht="20.399999999999999">
      <c r="B229" s="205"/>
      <c r="C229" s="206"/>
      <c r="D229" s="201" t="s">
        <v>128</v>
      </c>
      <c r="E229" s="207" t="s">
        <v>19</v>
      </c>
      <c r="F229" s="208" t="s">
        <v>288</v>
      </c>
      <c r="G229" s="206"/>
      <c r="H229" s="209">
        <v>4</v>
      </c>
      <c r="I229" s="210"/>
      <c r="J229" s="206"/>
      <c r="K229" s="206"/>
      <c r="L229" s="211"/>
      <c r="M229" s="212"/>
      <c r="N229" s="213"/>
      <c r="O229" s="213"/>
      <c r="P229" s="213"/>
      <c r="Q229" s="213"/>
      <c r="R229" s="213"/>
      <c r="S229" s="213"/>
      <c r="T229" s="214"/>
      <c r="AT229" s="215" t="s">
        <v>128</v>
      </c>
      <c r="AU229" s="215" t="s">
        <v>80</v>
      </c>
      <c r="AV229" s="13" t="s">
        <v>80</v>
      </c>
      <c r="AW229" s="13" t="s">
        <v>32</v>
      </c>
      <c r="AX229" s="13" t="s">
        <v>70</v>
      </c>
      <c r="AY229" s="215" t="s">
        <v>118</v>
      </c>
    </row>
    <row r="230" spans="1:65" s="13" customFormat="1" ht="20.399999999999999">
      <c r="B230" s="205"/>
      <c r="C230" s="206"/>
      <c r="D230" s="201" t="s">
        <v>128</v>
      </c>
      <c r="E230" s="207" t="s">
        <v>19</v>
      </c>
      <c r="F230" s="208" t="s">
        <v>289</v>
      </c>
      <c r="G230" s="206"/>
      <c r="H230" s="209">
        <v>4</v>
      </c>
      <c r="I230" s="210"/>
      <c r="J230" s="206"/>
      <c r="K230" s="206"/>
      <c r="L230" s="211"/>
      <c r="M230" s="212"/>
      <c r="N230" s="213"/>
      <c r="O230" s="213"/>
      <c r="P230" s="213"/>
      <c r="Q230" s="213"/>
      <c r="R230" s="213"/>
      <c r="S230" s="213"/>
      <c r="T230" s="214"/>
      <c r="AT230" s="215" t="s">
        <v>128</v>
      </c>
      <c r="AU230" s="215" t="s">
        <v>80</v>
      </c>
      <c r="AV230" s="13" t="s">
        <v>80</v>
      </c>
      <c r="AW230" s="13" t="s">
        <v>32</v>
      </c>
      <c r="AX230" s="13" t="s">
        <v>70</v>
      </c>
      <c r="AY230" s="215" t="s">
        <v>118</v>
      </c>
    </row>
    <row r="231" spans="1:65" s="13" customFormat="1" ht="20.399999999999999">
      <c r="B231" s="205"/>
      <c r="C231" s="206"/>
      <c r="D231" s="201" t="s">
        <v>128</v>
      </c>
      <c r="E231" s="207" t="s">
        <v>19</v>
      </c>
      <c r="F231" s="208" t="s">
        <v>290</v>
      </c>
      <c r="G231" s="206"/>
      <c r="H231" s="209">
        <v>20</v>
      </c>
      <c r="I231" s="210"/>
      <c r="J231" s="206"/>
      <c r="K231" s="206"/>
      <c r="L231" s="211"/>
      <c r="M231" s="212"/>
      <c r="N231" s="213"/>
      <c r="O231" s="213"/>
      <c r="P231" s="213"/>
      <c r="Q231" s="213"/>
      <c r="R231" s="213"/>
      <c r="S231" s="213"/>
      <c r="T231" s="214"/>
      <c r="AT231" s="215" t="s">
        <v>128</v>
      </c>
      <c r="AU231" s="215" t="s">
        <v>80</v>
      </c>
      <c r="AV231" s="13" t="s">
        <v>80</v>
      </c>
      <c r="AW231" s="13" t="s">
        <v>32</v>
      </c>
      <c r="AX231" s="13" t="s">
        <v>70</v>
      </c>
      <c r="AY231" s="215" t="s">
        <v>118</v>
      </c>
    </row>
    <row r="232" spans="1:65" s="14" customFormat="1" ht="10.199999999999999">
      <c r="B232" s="216"/>
      <c r="C232" s="217"/>
      <c r="D232" s="201" t="s">
        <v>128</v>
      </c>
      <c r="E232" s="218" t="s">
        <v>19</v>
      </c>
      <c r="F232" s="219" t="s">
        <v>136</v>
      </c>
      <c r="G232" s="217"/>
      <c r="H232" s="220">
        <v>90</v>
      </c>
      <c r="I232" s="221"/>
      <c r="J232" s="217"/>
      <c r="K232" s="217"/>
      <c r="L232" s="222"/>
      <c r="M232" s="223"/>
      <c r="N232" s="224"/>
      <c r="O232" s="224"/>
      <c r="P232" s="224"/>
      <c r="Q232" s="224"/>
      <c r="R232" s="224"/>
      <c r="S232" s="224"/>
      <c r="T232" s="225"/>
      <c r="AT232" s="226" t="s">
        <v>128</v>
      </c>
      <c r="AU232" s="226" t="s">
        <v>80</v>
      </c>
      <c r="AV232" s="14" t="s">
        <v>126</v>
      </c>
      <c r="AW232" s="14" t="s">
        <v>32</v>
      </c>
      <c r="AX232" s="14" t="s">
        <v>78</v>
      </c>
      <c r="AY232" s="226" t="s">
        <v>118</v>
      </c>
    </row>
    <row r="233" spans="1:65" s="2" customFormat="1" ht="21.6" customHeight="1">
      <c r="A233" s="35"/>
      <c r="B233" s="36"/>
      <c r="C233" s="227" t="s">
        <v>213</v>
      </c>
      <c r="D233" s="227" t="s">
        <v>149</v>
      </c>
      <c r="E233" s="228" t="s">
        <v>291</v>
      </c>
      <c r="F233" s="229" t="s">
        <v>292</v>
      </c>
      <c r="G233" s="230" t="s">
        <v>146</v>
      </c>
      <c r="H233" s="231">
        <v>30.347999999999999</v>
      </c>
      <c r="I233" s="232"/>
      <c r="J233" s="233">
        <f>ROUND(I233*H233,2)</f>
        <v>0</v>
      </c>
      <c r="K233" s="229" t="s">
        <v>125</v>
      </c>
      <c r="L233" s="234"/>
      <c r="M233" s="235" t="s">
        <v>19</v>
      </c>
      <c r="N233" s="236" t="s">
        <v>41</v>
      </c>
      <c r="O233" s="65"/>
      <c r="P233" s="197">
        <f>O233*H233</f>
        <v>0</v>
      </c>
      <c r="Q233" s="197">
        <v>0</v>
      </c>
      <c r="R233" s="197">
        <f>Q233*H233</f>
        <v>0</v>
      </c>
      <c r="S233" s="197">
        <v>0</v>
      </c>
      <c r="T233" s="198">
        <f>S233*H233</f>
        <v>0</v>
      </c>
      <c r="U233" s="35"/>
      <c r="V233" s="35"/>
      <c r="W233" s="35"/>
      <c r="X233" s="35"/>
      <c r="Y233" s="35"/>
      <c r="Z233" s="35"/>
      <c r="AA233" s="35"/>
      <c r="AB233" s="35"/>
      <c r="AC233" s="35"/>
      <c r="AD233" s="35"/>
      <c r="AE233" s="35"/>
      <c r="AR233" s="199" t="s">
        <v>147</v>
      </c>
      <c r="AT233" s="199" t="s">
        <v>149</v>
      </c>
      <c r="AU233" s="199" t="s">
        <v>80</v>
      </c>
      <c r="AY233" s="18" t="s">
        <v>118</v>
      </c>
      <c r="BE233" s="200">
        <f>IF(N233="základní",J233,0)</f>
        <v>0</v>
      </c>
      <c r="BF233" s="200">
        <f>IF(N233="snížená",J233,0)</f>
        <v>0</v>
      </c>
      <c r="BG233" s="200">
        <f>IF(N233="zákl. přenesená",J233,0)</f>
        <v>0</v>
      </c>
      <c r="BH233" s="200">
        <f>IF(N233="sníž. přenesená",J233,0)</f>
        <v>0</v>
      </c>
      <c r="BI233" s="200">
        <f>IF(N233="nulová",J233,0)</f>
        <v>0</v>
      </c>
      <c r="BJ233" s="18" t="s">
        <v>78</v>
      </c>
      <c r="BK233" s="200">
        <f>ROUND(I233*H233,2)</f>
        <v>0</v>
      </c>
      <c r="BL233" s="18" t="s">
        <v>126</v>
      </c>
      <c r="BM233" s="199" t="s">
        <v>293</v>
      </c>
    </row>
    <row r="234" spans="1:65" s="2" customFormat="1" ht="10.199999999999999">
      <c r="A234" s="35"/>
      <c r="B234" s="36"/>
      <c r="C234" s="37"/>
      <c r="D234" s="201" t="s">
        <v>127</v>
      </c>
      <c r="E234" s="37"/>
      <c r="F234" s="202" t="s">
        <v>292</v>
      </c>
      <c r="G234" s="37"/>
      <c r="H234" s="37"/>
      <c r="I234" s="109"/>
      <c r="J234" s="37"/>
      <c r="K234" s="37"/>
      <c r="L234" s="40"/>
      <c r="M234" s="203"/>
      <c r="N234" s="204"/>
      <c r="O234" s="65"/>
      <c r="P234" s="65"/>
      <c r="Q234" s="65"/>
      <c r="R234" s="65"/>
      <c r="S234" s="65"/>
      <c r="T234" s="66"/>
      <c r="U234" s="35"/>
      <c r="V234" s="35"/>
      <c r="W234" s="35"/>
      <c r="X234" s="35"/>
      <c r="Y234" s="35"/>
      <c r="Z234" s="35"/>
      <c r="AA234" s="35"/>
      <c r="AB234" s="35"/>
      <c r="AC234" s="35"/>
      <c r="AD234" s="35"/>
      <c r="AE234" s="35"/>
      <c r="AT234" s="18" t="s">
        <v>127</v>
      </c>
      <c r="AU234" s="18" t="s">
        <v>80</v>
      </c>
    </row>
    <row r="235" spans="1:65" s="13" customFormat="1" ht="20.399999999999999">
      <c r="B235" s="205"/>
      <c r="C235" s="206"/>
      <c r="D235" s="201" t="s">
        <v>128</v>
      </c>
      <c r="E235" s="207" t="s">
        <v>19</v>
      </c>
      <c r="F235" s="208" t="s">
        <v>294</v>
      </c>
      <c r="G235" s="206"/>
      <c r="H235" s="209">
        <v>26.658000000000001</v>
      </c>
      <c r="I235" s="210"/>
      <c r="J235" s="206"/>
      <c r="K235" s="206"/>
      <c r="L235" s="211"/>
      <c r="M235" s="212"/>
      <c r="N235" s="213"/>
      <c r="O235" s="213"/>
      <c r="P235" s="213"/>
      <c r="Q235" s="213"/>
      <c r="R235" s="213"/>
      <c r="S235" s="213"/>
      <c r="T235" s="214"/>
      <c r="AT235" s="215" t="s">
        <v>128</v>
      </c>
      <c r="AU235" s="215" t="s">
        <v>80</v>
      </c>
      <c r="AV235" s="13" t="s">
        <v>80</v>
      </c>
      <c r="AW235" s="13" t="s">
        <v>32</v>
      </c>
      <c r="AX235" s="13" t="s">
        <v>70</v>
      </c>
      <c r="AY235" s="215" t="s">
        <v>118</v>
      </c>
    </row>
    <row r="236" spans="1:65" s="13" customFormat="1" ht="10.199999999999999">
      <c r="B236" s="205"/>
      <c r="C236" s="206"/>
      <c r="D236" s="201" t="s">
        <v>128</v>
      </c>
      <c r="E236" s="207" t="s">
        <v>19</v>
      </c>
      <c r="F236" s="208" t="s">
        <v>295</v>
      </c>
      <c r="G236" s="206"/>
      <c r="H236" s="209">
        <v>3.69</v>
      </c>
      <c r="I236" s="210"/>
      <c r="J236" s="206"/>
      <c r="K236" s="206"/>
      <c r="L236" s="211"/>
      <c r="M236" s="212"/>
      <c r="N236" s="213"/>
      <c r="O236" s="213"/>
      <c r="P236" s="213"/>
      <c r="Q236" s="213"/>
      <c r="R236" s="213"/>
      <c r="S236" s="213"/>
      <c r="T236" s="214"/>
      <c r="AT236" s="215" t="s">
        <v>128</v>
      </c>
      <c r="AU236" s="215" t="s">
        <v>80</v>
      </c>
      <c r="AV236" s="13" t="s">
        <v>80</v>
      </c>
      <c r="AW236" s="13" t="s">
        <v>32</v>
      </c>
      <c r="AX236" s="13" t="s">
        <v>70</v>
      </c>
      <c r="AY236" s="215" t="s">
        <v>118</v>
      </c>
    </row>
    <row r="237" spans="1:65" s="14" customFormat="1" ht="10.199999999999999">
      <c r="B237" s="216"/>
      <c r="C237" s="217"/>
      <c r="D237" s="201" t="s">
        <v>128</v>
      </c>
      <c r="E237" s="218" t="s">
        <v>19</v>
      </c>
      <c r="F237" s="219" t="s">
        <v>136</v>
      </c>
      <c r="G237" s="217"/>
      <c r="H237" s="220">
        <v>30.348000000000003</v>
      </c>
      <c r="I237" s="221"/>
      <c r="J237" s="217"/>
      <c r="K237" s="217"/>
      <c r="L237" s="222"/>
      <c r="M237" s="223"/>
      <c r="N237" s="224"/>
      <c r="O237" s="224"/>
      <c r="P237" s="224"/>
      <c r="Q237" s="224"/>
      <c r="R237" s="224"/>
      <c r="S237" s="224"/>
      <c r="T237" s="225"/>
      <c r="AT237" s="226" t="s">
        <v>128</v>
      </c>
      <c r="AU237" s="226" t="s">
        <v>80</v>
      </c>
      <c r="AV237" s="14" t="s">
        <v>126</v>
      </c>
      <c r="AW237" s="14" t="s">
        <v>32</v>
      </c>
      <c r="AX237" s="14" t="s">
        <v>78</v>
      </c>
      <c r="AY237" s="226" t="s">
        <v>118</v>
      </c>
    </row>
    <row r="238" spans="1:65" s="2" customFormat="1" ht="14.4" customHeight="1">
      <c r="A238" s="35"/>
      <c r="B238" s="36"/>
      <c r="C238" s="188" t="s">
        <v>296</v>
      </c>
      <c r="D238" s="188" t="s">
        <v>121</v>
      </c>
      <c r="E238" s="189" t="s">
        <v>297</v>
      </c>
      <c r="F238" s="190" t="s">
        <v>298</v>
      </c>
      <c r="G238" s="191" t="s">
        <v>233</v>
      </c>
      <c r="H238" s="192">
        <v>20</v>
      </c>
      <c r="I238" s="193"/>
      <c r="J238" s="194">
        <f>ROUND(I238*H238,2)</f>
        <v>0</v>
      </c>
      <c r="K238" s="190" t="s">
        <v>125</v>
      </c>
      <c r="L238" s="40"/>
      <c r="M238" s="195" t="s">
        <v>19</v>
      </c>
      <c r="N238" s="196" t="s">
        <v>41</v>
      </c>
      <c r="O238" s="65"/>
      <c r="P238" s="197">
        <f>O238*H238</f>
        <v>0</v>
      </c>
      <c r="Q238" s="197">
        <v>0</v>
      </c>
      <c r="R238" s="197">
        <f>Q238*H238</f>
        <v>0</v>
      </c>
      <c r="S238" s="197">
        <v>0</v>
      </c>
      <c r="T238" s="198">
        <f>S238*H238</f>
        <v>0</v>
      </c>
      <c r="U238" s="35"/>
      <c r="V238" s="35"/>
      <c r="W238" s="35"/>
      <c r="X238" s="35"/>
      <c r="Y238" s="35"/>
      <c r="Z238" s="35"/>
      <c r="AA238" s="35"/>
      <c r="AB238" s="35"/>
      <c r="AC238" s="35"/>
      <c r="AD238" s="35"/>
      <c r="AE238" s="35"/>
      <c r="AR238" s="199" t="s">
        <v>126</v>
      </c>
      <c r="AT238" s="199" t="s">
        <v>121</v>
      </c>
      <c r="AU238" s="199" t="s">
        <v>80</v>
      </c>
      <c r="AY238" s="18" t="s">
        <v>118</v>
      </c>
      <c r="BE238" s="200">
        <f>IF(N238="základní",J238,0)</f>
        <v>0</v>
      </c>
      <c r="BF238" s="200">
        <f>IF(N238="snížená",J238,0)</f>
        <v>0</v>
      </c>
      <c r="BG238" s="200">
        <f>IF(N238="zákl. přenesená",J238,0)</f>
        <v>0</v>
      </c>
      <c r="BH238" s="200">
        <f>IF(N238="sníž. přenesená",J238,0)</f>
        <v>0</v>
      </c>
      <c r="BI238" s="200">
        <f>IF(N238="nulová",J238,0)</f>
        <v>0</v>
      </c>
      <c r="BJ238" s="18" t="s">
        <v>78</v>
      </c>
      <c r="BK238" s="200">
        <f>ROUND(I238*H238,2)</f>
        <v>0</v>
      </c>
      <c r="BL238" s="18" t="s">
        <v>126</v>
      </c>
      <c r="BM238" s="199" t="s">
        <v>299</v>
      </c>
    </row>
    <row r="239" spans="1:65" s="2" customFormat="1" ht="10.199999999999999">
      <c r="A239" s="35"/>
      <c r="B239" s="36"/>
      <c r="C239" s="37"/>
      <c r="D239" s="201" t="s">
        <v>127</v>
      </c>
      <c r="E239" s="37"/>
      <c r="F239" s="202" t="s">
        <v>298</v>
      </c>
      <c r="G239" s="37"/>
      <c r="H239" s="37"/>
      <c r="I239" s="109"/>
      <c r="J239" s="37"/>
      <c r="K239" s="37"/>
      <c r="L239" s="40"/>
      <c r="M239" s="203"/>
      <c r="N239" s="204"/>
      <c r="O239" s="65"/>
      <c r="P239" s="65"/>
      <c r="Q239" s="65"/>
      <c r="R239" s="65"/>
      <c r="S239" s="65"/>
      <c r="T239" s="66"/>
      <c r="U239" s="35"/>
      <c r="V239" s="35"/>
      <c r="W239" s="35"/>
      <c r="X239" s="35"/>
      <c r="Y239" s="35"/>
      <c r="Z239" s="35"/>
      <c r="AA239" s="35"/>
      <c r="AB239" s="35"/>
      <c r="AC239" s="35"/>
      <c r="AD239" s="35"/>
      <c r="AE239" s="35"/>
      <c r="AT239" s="18" t="s">
        <v>127</v>
      </c>
      <c r="AU239" s="18" t="s">
        <v>80</v>
      </c>
    </row>
    <row r="240" spans="1:65" s="13" customFormat="1" ht="20.399999999999999">
      <c r="B240" s="205"/>
      <c r="C240" s="206"/>
      <c r="D240" s="201" t="s">
        <v>128</v>
      </c>
      <c r="E240" s="207" t="s">
        <v>19</v>
      </c>
      <c r="F240" s="208" t="s">
        <v>290</v>
      </c>
      <c r="G240" s="206"/>
      <c r="H240" s="209">
        <v>20</v>
      </c>
      <c r="I240" s="210"/>
      <c r="J240" s="206"/>
      <c r="K240" s="206"/>
      <c r="L240" s="211"/>
      <c r="M240" s="212"/>
      <c r="N240" s="213"/>
      <c r="O240" s="213"/>
      <c r="P240" s="213"/>
      <c r="Q240" s="213"/>
      <c r="R240" s="213"/>
      <c r="S240" s="213"/>
      <c r="T240" s="214"/>
      <c r="AT240" s="215" t="s">
        <v>128</v>
      </c>
      <c r="AU240" s="215" t="s">
        <v>80</v>
      </c>
      <c r="AV240" s="13" t="s">
        <v>80</v>
      </c>
      <c r="AW240" s="13" t="s">
        <v>32</v>
      </c>
      <c r="AX240" s="13" t="s">
        <v>70</v>
      </c>
      <c r="AY240" s="215" t="s">
        <v>118</v>
      </c>
    </row>
    <row r="241" spans="1:65" s="14" customFormat="1" ht="10.199999999999999">
      <c r="B241" s="216"/>
      <c r="C241" s="217"/>
      <c r="D241" s="201" t="s">
        <v>128</v>
      </c>
      <c r="E241" s="218" t="s">
        <v>19</v>
      </c>
      <c r="F241" s="219" t="s">
        <v>136</v>
      </c>
      <c r="G241" s="217"/>
      <c r="H241" s="220">
        <v>20</v>
      </c>
      <c r="I241" s="221"/>
      <c r="J241" s="217"/>
      <c r="K241" s="217"/>
      <c r="L241" s="222"/>
      <c r="M241" s="223"/>
      <c r="N241" s="224"/>
      <c r="O241" s="224"/>
      <c r="P241" s="224"/>
      <c r="Q241" s="224"/>
      <c r="R241" s="224"/>
      <c r="S241" s="224"/>
      <c r="T241" s="225"/>
      <c r="AT241" s="226" t="s">
        <v>128</v>
      </c>
      <c r="AU241" s="226" t="s">
        <v>80</v>
      </c>
      <c r="AV241" s="14" t="s">
        <v>126</v>
      </c>
      <c r="AW241" s="14" t="s">
        <v>32</v>
      </c>
      <c r="AX241" s="14" t="s">
        <v>78</v>
      </c>
      <c r="AY241" s="226" t="s">
        <v>118</v>
      </c>
    </row>
    <row r="242" spans="1:65" s="2" customFormat="1" ht="14.4" customHeight="1">
      <c r="A242" s="35"/>
      <c r="B242" s="36"/>
      <c r="C242" s="188" t="s">
        <v>222</v>
      </c>
      <c r="D242" s="188" t="s">
        <v>121</v>
      </c>
      <c r="E242" s="189" t="s">
        <v>300</v>
      </c>
      <c r="F242" s="190" t="s">
        <v>301</v>
      </c>
      <c r="G242" s="191" t="s">
        <v>233</v>
      </c>
      <c r="H242" s="192">
        <v>16</v>
      </c>
      <c r="I242" s="193"/>
      <c r="J242" s="194">
        <f>ROUND(I242*H242,2)</f>
        <v>0</v>
      </c>
      <c r="K242" s="190" t="s">
        <v>125</v>
      </c>
      <c r="L242" s="40"/>
      <c r="M242" s="195" t="s">
        <v>19</v>
      </c>
      <c r="N242" s="196" t="s">
        <v>41</v>
      </c>
      <c r="O242" s="65"/>
      <c r="P242" s="197">
        <f>O242*H242</f>
        <v>0</v>
      </c>
      <c r="Q242" s="197">
        <v>0</v>
      </c>
      <c r="R242" s="197">
        <f>Q242*H242</f>
        <v>0</v>
      </c>
      <c r="S242" s="197">
        <v>0</v>
      </c>
      <c r="T242" s="198">
        <f>S242*H242</f>
        <v>0</v>
      </c>
      <c r="U242" s="35"/>
      <c r="V242" s="35"/>
      <c r="W242" s="35"/>
      <c r="X242" s="35"/>
      <c r="Y242" s="35"/>
      <c r="Z242" s="35"/>
      <c r="AA242" s="35"/>
      <c r="AB242" s="35"/>
      <c r="AC242" s="35"/>
      <c r="AD242" s="35"/>
      <c r="AE242" s="35"/>
      <c r="AR242" s="199" t="s">
        <v>126</v>
      </c>
      <c r="AT242" s="199" t="s">
        <v>121</v>
      </c>
      <c r="AU242" s="199" t="s">
        <v>80</v>
      </c>
      <c r="AY242" s="18" t="s">
        <v>118</v>
      </c>
      <c r="BE242" s="200">
        <f>IF(N242="základní",J242,0)</f>
        <v>0</v>
      </c>
      <c r="BF242" s="200">
        <f>IF(N242="snížená",J242,0)</f>
        <v>0</v>
      </c>
      <c r="BG242" s="200">
        <f>IF(N242="zákl. přenesená",J242,0)</f>
        <v>0</v>
      </c>
      <c r="BH242" s="200">
        <f>IF(N242="sníž. přenesená",J242,0)</f>
        <v>0</v>
      </c>
      <c r="BI242" s="200">
        <f>IF(N242="nulová",J242,0)</f>
        <v>0</v>
      </c>
      <c r="BJ242" s="18" t="s">
        <v>78</v>
      </c>
      <c r="BK242" s="200">
        <f>ROUND(I242*H242,2)</f>
        <v>0</v>
      </c>
      <c r="BL242" s="18" t="s">
        <v>126</v>
      </c>
      <c r="BM242" s="199" t="s">
        <v>302</v>
      </c>
    </row>
    <row r="243" spans="1:65" s="2" customFormat="1" ht="10.199999999999999">
      <c r="A243" s="35"/>
      <c r="B243" s="36"/>
      <c r="C243" s="37"/>
      <c r="D243" s="201" t="s">
        <v>127</v>
      </c>
      <c r="E243" s="37"/>
      <c r="F243" s="202" t="s">
        <v>301</v>
      </c>
      <c r="G243" s="37"/>
      <c r="H243" s="37"/>
      <c r="I243" s="109"/>
      <c r="J243" s="37"/>
      <c r="K243" s="37"/>
      <c r="L243" s="40"/>
      <c r="M243" s="203"/>
      <c r="N243" s="204"/>
      <c r="O243" s="65"/>
      <c r="P243" s="65"/>
      <c r="Q243" s="65"/>
      <c r="R243" s="65"/>
      <c r="S243" s="65"/>
      <c r="T243" s="66"/>
      <c r="U243" s="35"/>
      <c r="V243" s="35"/>
      <c r="W243" s="35"/>
      <c r="X243" s="35"/>
      <c r="Y243" s="35"/>
      <c r="Z243" s="35"/>
      <c r="AA243" s="35"/>
      <c r="AB243" s="35"/>
      <c r="AC243" s="35"/>
      <c r="AD243" s="35"/>
      <c r="AE243" s="35"/>
      <c r="AT243" s="18" t="s">
        <v>127</v>
      </c>
      <c r="AU243" s="18" t="s">
        <v>80</v>
      </c>
    </row>
    <row r="244" spans="1:65" s="13" customFormat="1" ht="10.199999999999999">
      <c r="B244" s="205"/>
      <c r="C244" s="206"/>
      <c r="D244" s="201" t="s">
        <v>128</v>
      </c>
      <c r="E244" s="207" t="s">
        <v>19</v>
      </c>
      <c r="F244" s="208" t="s">
        <v>303</v>
      </c>
      <c r="G244" s="206"/>
      <c r="H244" s="209">
        <v>16</v>
      </c>
      <c r="I244" s="210"/>
      <c r="J244" s="206"/>
      <c r="K244" s="206"/>
      <c r="L244" s="211"/>
      <c r="M244" s="212"/>
      <c r="N244" s="213"/>
      <c r="O244" s="213"/>
      <c r="P244" s="213"/>
      <c r="Q244" s="213"/>
      <c r="R244" s="213"/>
      <c r="S244" s="213"/>
      <c r="T244" s="214"/>
      <c r="AT244" s="215" t="s">
        <v>128</v>
      </c>
      <c r="AU244" s="215" t="s">
        <v>80</v>
      </c>
      <c r="AV244" s="13" t="s">
        <v>80</v>
      </c>
      <c r="AW244" s="13" t="s">
        <v>32</v>
      </c>
      <c r="AX244" s="13" t="s">
        <v>70</v>
      </c>
      <c r="AY244" s="215" t="s">
        <v>118</v>
      </c>
    </row>
    <row r="245" spans="1:65" s="14" customFormat="1" ht="10.199999999999999">
      <c r="B245" s="216"/>
      <c r="C245" s="217"/>
      <c r="D245" s="201" t="s">
        <v>128</v>
      </c>
      <c r="E245" s="218" t="s">
        <v>19</v>
      </c>
      <c r="F245" s="219" t="s">
        <v>136</v>
      </c>
      <c r="G245" s="217"/>
      <c r="H245" s="220">
        <v>16</v>
      </c>
      <c r="I245" s="221"/>
      <c r="J245" s="217"/>
      <c r="K245" s="217"/>
      <c r="L245" s="222"/>
      <c r="M245" s="223"/>
      <c r="N245" s="224"/>
      <c r="O245" s="224"/>
      <c r="P245" s="224"/>
      <c r="Q245" s="224"/>
      <c r="R245" s="224"/>
      <c r="S245" s="224"/>
      <c r="T245" s="225"/>
      <c r="AT245" s="226" t="s">
        <v>128</v>
      </c>
      <c r="AU245" s="226" t="s">
        <v>80</v>
      </c>
      <c r="AV245" s="14" t="s">
        <v>126</v>
      </c>
      <c r="AW245" s="14" t="s">
        <v>32</v>
      </c>
      <c r="AX245" s="14" t="s">
        <v>78</v>
      </c>
      <c r="AY245" s="226" t="s">
        <v>118</v>
      </c>
    </row>
    <row r="246" spans="1:65" s="2" customFormat="1" ht="21.6" customHeight="1">
      <c r="A246" s="35"/>
      <c r="B246" s="36"/>
      <c r="C246" s="188" t="s">
        <v>304</v>
      </c>
      <c r="D246" s="188" t="s">
        <v>121</v>
      </c>
      <c r="E246" s="189" t="s">
        <v>305</v>
      </c>
      <c r="F246" s="190" t="s">
        <v>306</v>
      </c>
      <c r="G246" s="191" t="s">
        <v>157</v>
      </c>
      <c r="H246" s="192">
        <v>5.8999999999999997E-2</v>
      </c>
      <c r="I246" s="193"/>
      <c r="J246" s="194">
        <f>ROUND(I246*H246,2)</f>
        <v>0</v>
      </c>
      <c r="K246" s="190" t="s">
        <v>125</v>
      </c>
      <c r="L246" s="40"/>
      <c r="M246" s="195" t="s">
        <v>19</v>
      </c>
      <c r="N246" s="196" t="s">
        <v>41</v>
      </c>
      <c r="O246" s="65"/>
      <c r="P246" s="197">
        <f>O246*H246</f>
        <v>0</v>
      </c>
      <c r="Q246" s="197">
        <v>0</v>
      </c>
      <c r="R246" s="197">
        <f>Q246*H246</f>
        <v>0</v>
      </c>
      <c r="S246" s="197">
        <v>0</v>
      </c>
      <c r="T246" s="198">
        <f>S246*H246</f>
        <v>0</v>
      </c>
      <c r="U246" s="35"/>
      <c r="V246" s="35"/>
      <c r="W246" s="35"/>
      <c r="X246" s="35"/>
      <c r="Y246" s="35"/>
      <c r="Z246" s="35"/>
      <c r="AA246" s="35"/>
      <c r="AB246" s="35"/>
      <c r="AC246" s="35"/>
      <c r="AD246" s="35"/>
      <c r="AE246" s="35"/>
      <c r="AR246" s="199" t="s">
        <v>126</v>
      </c>
      <c r="AT246" s="199" t="s">
        <v>121</v>
      </c>
      <c r="AU246" s="199" t="s">
        <v>80</v>
      </c>
      <c r="AY246" s="18" t="s">
        <v>118</v>
      </c>
      <c r="BE246" s="200">
        <f>IF(N246="základní",J246,0)</f>
        <v>0</v>
      </c>
      <c r="BF246" s="200">
        <f>IF(N246="snížená",J246,0)</f>
        <v>0</v>
      </c>
      <c r="BG246" s="200">
        <f>IF(N246="zákl. přenesená",J246,0)</f>
        <v>0</v>
      </c>
      <c r="BH246" s="200">
        <f>IF(N246="sníž. přenesená",J246,0)</f>
        <v>0</v>
      </c>
      <c r="BI246" s="200">
        <f>IF(N246="nulová",J246,0)</f>
        <v>0</v>
      </c>
      <c r="BJ246" s="18" t="s">
        <v>78</v>
      </c>
      <c r="BK246" s="200">
        <f>ROUND(I246*H246,2)</f>
        <v>0</v>
      </c>
      <c r="BL246" s="18" t="s">
        <v>126</v>
      </c>
      <c r="BM246" s="199" t="s">
        <v>307</v>
      </c>
    </row>
    <row r="247" spans="1:65" s="2" customFormat="1" ht="19.2">
      <c r="A247" s="35"/>
      <c r="B247" s="36"/>
      <c r="C247" s="37"/>
      <c r="D247" s="201" t="s">
        <v>127</v>
      </c>
      <c r="E247" s="37"/>
      <c r="F247" s="202" t="s">
        <v>306</v>
      </c>
      <c r="G247" s="37"/>
      <c r="H247" s="37"/>
      <c r="I247" s="109"/>
      <c r="J247" s="37"/>
      <c r="K247" s="37"/>
      <c r="L247" s="40"/>
      <c r="M247" s="203"/>
      <c r="N247" s="204"/>
      <c r="O247" s="65"/>
      <c r="P247" s="65"/>
      <c r="Q247" s="65"/>
      <c r="R247" s="65"/>
      <c r="S247" s="65"/>
      <c r="T247" s="66"/>
      <c r="U247" s="35"/>
      <c r="V247" s="35"/>
      <c r="W247" s="35"/>
      <c r="X247" s="35"/>
      <c r="Y247" s="35"/>
      <c r="Z247" s="35"/>
      <c r="AA247" s="35"/>
      <c r="AB247" s="35"/>
      <c r="AC247" s="35"/>
      <c r="AD247" s="35"/>
      <c r="AE247" s="35"/>
      <c r="AT247" s="18" t="s">
        <v>127</v>
      </c>
      <c r="AU247" s="18" t="s">
        <v>80</v>
      </c>
    </row>
    <row r="248" spans="1:65" s="15" customFormat="1" ht="10.199999999999999">
      <c r="B248" s="237"/>
      <c r="C248" s="238"/>
      <c r="D248" s="201" t="s">
        <v>128</v>
      </c>
      <c r="E248" s="239" t="s">
        <v>19</v>
      </c>
      <c r="F248" s="240" t="s">
        <v>159</v>
      </c>
      <c r="G248" s="238"/>
      <c r="H248" s="239" t="s">
        <v>19</v>
      </c>
      <c r="I248" s="241"/>
      <c r="J248" s="238"/>
      <c r="K248" s="238"/>
      <c r="L248" s="242"/>
      <c r="M248" s="243"/>
      <c r="N248" s="244"/>
      <c r="O248" s="244"/>
      <c r="P248" s="244"/>
      <c r="Q248" s="244"/>
      <c r="R248" s="244"/>
      <c r="S248" s="244"/>
      <c r="T248" s="245"/>
      <c r="AT248" s="246" t="s">
        <v>128</v>
      </c>
      <c r="AU248" s="246" t="s">
        <v>80</v>
      </c>
      <c r="AV248" s="15" t="s">
        <v>78</v>
      </c>
      <c r="AW248" s="15" t="s">
        <v>32</v>
      </c>
      <c r="AX248" s="15" t="s">
        <v>70</v>
      </c>
      <c r="AY248" s="246" t="s">
        <v>118</v>
      </c>
    </row>
    <row r="249" spans="1:65" s="13" customFormat="1" ht="10.199999999999999">
      <c r="B249" s="205"/>
      <c r="C249" s="206"/>
      <c r="D249" s="201" t="s">
        <v>128</v>
      </c>
      <c r="E249" s="207" t="s">
        <v>19</v>
      </c>
      <c r="F249" s="208" t="s">
        <v>160</v>
      </c>
      <c r="G249" s="206"/>
      <c r="H249" s="209">
        <v>3.0000000000000001E-3</v>
      </c>
      <c r="I249" s="210"/>
      <c r="J249" s="206"/>
      <c r="K249" s="206"/>
      <c r="L249" s="211"/>
      <c r="M249" s="212"/>
      <c r="N249" s="213"/>
      <c r="O249" s="213"/>
      <c r="P249" s="213"/>
      <c r="Q249" s="213"/>
      <c r="R249" s="213"/>
      <c r="S249" s="213"/>
      <c r="T249" s="214"/>
      <c r="AT249" s="215" t="s">
        <v>128</v>
      </c>
      <c r="AU249" s="215" t="s">
        <v>80</v>
      </c>
      <c r="AV249" s="13" t="s">
        <v>80</v>
      </c>
      <c r="AW249" s="13" t="s">
        <v>32</v>
      </c>
      <c r="AX249" s="13" t="s">
        <v>70</v>
      </c>
      <c r="AY249" s="215" t="s">
        <v>118</v>
      </c>
    </row>
    <row r="250" spans="1:65" s="13" customFormat="1" ht="10.199999999999999">
      <c r="B250" s="205"/>
      <c r="C250" s="206"/>
      <c r="D250" s="201" t="s">
        <v>128</v>
      </c>
      <c r="E250" s="207" t="s">
        <v>19</v>
      </c>
      <c r="F250" s="208" t="s">
        <v>161</v>
      </c>
      <c r="G250" s="206"/>
      <c r="H250" s="209">
        <v>6.0000000000000001E-3</v>
      </c>
      <c r="I250" s="210"/>
      <c r="J250" s="206"/>
      <c r="K250" s="206"/>
      <c r="L250" s="211"/>
      <c r="M250" s="212"/>
      <c r="N250" s="213"/>
      <c r="O250" s="213"/>
      <c r="P250" s="213"/>
      <c r="Q250" s="213"/>
      <c r="R250" s="213"/>
      <c r="S250" s="213"/>
      <c r="T250" s="214"/>
      <c r="AT250" s="215" t="s">
        <v>128</v>
      </c>
      <c r="AU250" s="215" t="s">
        <v>80</v>
      </c>
      <c r="AV250" s="13" t="s">
        <v>80</v>
      </c>
      <c r="AW250" s="13" t="s">
        <v>32</v>
      </c>
      <c r="AX250" s="13" t="s">
        <v>70</v>
      </c>
      <c r="AY250" s="215" t="s">
        <v>118</v>
      </c>
    </row>
    <row r="251" spans="1:65" s="13" customFormat="1" ht="10.199999999999999">
      <c r="B251" s="205"/>
      <c r="C251" s="206"/>
      <c r="D251" s="201" t="s">
        <v>128</v>
      </c>
      <c r="E251" s="207" t="s">
        <v>19</v>
      </c>
      <c r="F251" s="208" t="s">
        <v>162</v>
      </c>
      <c r="G251" s="206"/>
      <c r="H251" s="209">
        <v>1.4999999999999999E-2</v>
      </c>
      <c r="I251" s="210"/>
      <c r="J251" s="206"/>
      <c r="K251" s="206"/>
      <c r="L251" s="211"/>
      <c r="M251" s="212"/>
      <c r="N251" s="213"/>
      <c r="O251" s="213"/>
      <c r="P251" s="213"/>
      <c r="Q251" s="213"/>
      <c r="R251" s="213"/>
      <c r="S251" s="213"/>
      <c r="T251" s="214"/>
      <c r="AT251" s="215" t="s">
        <v>128</v>
      </c>
      <c r="AU251" s="215" t="s">
        <v>80</v>
      </c>
      <c r="AV251" s="13" t="s">
        <v>80</v>
      </c>
      <c r="AW251" s="13" t="s">
        <v>32</v>
      </c>
      <c r="AX251" s="13" t="s">
        <v>70</v>
      </c>
      <c r="AY251" s="215" t="s">
        <v>118</v>
      </c>
    </row>
    <row r="252" spans="1:65" s="15" customFormat="1" ht="10.199999999999999">
      <c r="B252" s="237"/>
      <c r="C252" s="238"/>
      <c r="D252" s="201" t="s">
        <v>128</v>
      </c>
      <c r="E252" s="239" t="s">
        <v>19</v>
      </c>
      <c r="F252" s="240" t="s">
        <v>163</v>
      </c>
      <c r="G252" s="238"/>
      <c r="H252" s="239" t="s">
        <v>19</v>
      </c>
      <c r="I252" s="241"/>
      <c r="J252" s="238"/>
      <c r="K252" s="238"/>
      <c r="L252" s="242"/>
      <c r="M252" s="243"/>
      <c r="N252" s="244"/>
      <c r="O252" s="244"/>
      <c r="P252" s="244"/>
      <c r="Q252" s="244"/>
      <c r="R252" s="244"/>
      <c r="S252" s="244"/>
      <c r="T252" s="245"/>
      <c r="AT252" s="246" t="s">
        <v>128</v>
      </c>
      <c r="AU252" s="246" t="s">
        <v>80</v>
      </c>
      <c r="AV252" s="15" t="s">
        <v>78</v>
      </c>
      <c r="AW252" s="15" t="s">
        <v>32</v>
      </c>
      <c r="AX252" s="15" t="s">
        <v>70</v>
      </c>
      <c r="AY252" s="246" t="s">
        <v>118</v>
      </c>
    </row>
    <row r="253" spans="1:65" s="13" customFormat="1" ht="10.199999999999999">
      <c r="B253" s="205"/>
      <c r="C253" s="206"/>
      <c r="D253" s="201" t="s">
        <v>128</v>
      </c>
      <c r="E253" s="207" t="s">
        <v>19</v>
      </c>
      <c r="F253" s="208" t="s">
        <v>308</v>
      </c>
      <c r="G253" s="206"/>
      <c r="H253" s="209">
        <v>6.0000000000000001E-3</v>
      </c>
      <c r="I253" s="210"/>
      <c r="J253" s="206"/>
      <c r="K253" s="206"/>
      <c r="L253" s="211"/>
      <c r="M253" s="212"/>
      <c r="N253" s="213"/>
      <c r="O253" s="213"/>
      <c r="P253" s="213"/>
      <c r="Q253" s="213"/>
      <c r="R253" s="213"/>
      <c r="S253" s="213"/>
      <c r="T253" s="214"/>
      <c r="AT253" s="215" t="s">
        <v>128</v>
      </c>
      <c r="AU253" s="215" t="s">
        <v>80</v>
      </c>
      <c r="AV253" s="13" t="s">
        <v>80</v>
      </c>
      <c r="AW253" s="13" t="s">
        <v>32</v>
      </c>
      <c r="AX253" s="13" t="s">
        <v>70</v>
      </c>
      <c r="AY253" s="215" t="s">
        <v>118</v>
      </c>
    </row>
    <row r="254" spans="1:65" s="13" customFormat="1" ht="10.199999999999999">
      <c r="B254" s="205"/>
      <c r="C254" s="206"/>
      <c r="D254" s="201" t="s">
        <v>128</v>
      </c>
      <c r="E254" s="207" t="s">
        <v>19</v>
      </c>
      <c r="F254" s="208" t="s">
        <v>165</v>
      </c>
      <c r="G254" s="206"/>
      <c r="H254" s="209">
        <v>6.0000000000000001E-3</v>
      </c>
      <c r="I254" s="210"/>
      <c r="J254" s="206"/>
      <c r="K254" s="206"/>
      <c r="L254" s="211"/>
      <c r="M254" s="212"/>
      <c r="N254" s="213"/>
      <c r="O254" s="213"/>
      <c r="P254" s="213"/>
      <c r="Q254" s="213"/>
      <c r="R254" s="213"/>
      <c r="S254" s="213"/>
      <c r="T254" s="214"/>
      <c r="AT254" s="215" t="s">
        <v>128</v>
      </c>
      <c r="AU254" s="215" t="s">
        <v>80</v>
      </c>
      <c r="AV254" s="13" t="s">
        <v>80</v>
      </c>
      <c r="AW254" s="13" t="s">
        <v>32</v>
      </c>
      <c r="AX254" s="13" t="s">
        <v>70</v>
      </c>
      <c r="AY254" s="215" t="s">
        <v>118</v>
      </c>
    </row>
    <row r="255" spans="1:65" s="15" customFormat="1" ht="10.199999999999999">
      <c r="B255" s="237"/>
      <c r="C255" s="238"/>
      <c r="D255" s="201" t="s">
        <v>128</v>
      </c>
      <c r="E255" s="239" t="s">
        <v>19</v>
      </c>
      <c r="F255" s="240" t="s">
        <v>166</v>
      </c>
      <c r="G255" s="238"/>
      <c r="H255" s="239" t="s">
        <v>19</v>
      </c>
      <c r="I255" s="241"/>
      <c r="J255" s="238"/>
      <c r="K255" s="238"/>
      <c r="L255" s="242"/>
      <c r="M255" s="243"/>
      <c r="N255" s="244"/>
      <c r="O255" s="244"/>
      <c r="P255" s="244"/>
      <c r="Q255" s="244"/>
      <c r="R255" s="244"/>
      <c r="S255" s="244"/>
      <c r="T255" s="245"/>
      <c r="AT255" s="246" t="s">
        <v>128</v>
      </c>
      <c r="AU255" s="246" t="s">
        <v>80</v>
      </c>
      <c r="AV255" s="15" t="s">
        <v>78</v>
      </c>
      <c r="AW255" s="15" t="s">
        <v>32</v>
      </c>
      <c r="AX255" s="15" t="s">
        <v>70</v>
      </c>
      <c r="AY255" s="246" t="s">
        <v>118</v>
      </c>
    </row>
    <row r="256" spans="1:65" s="13" customFormat="1" ht="10.199999999999999">
      <c r="B256" s="205"/>
      <c r="C256" s="206"/>
      <c r="D256" s="201" t="s">
        <v>128</v>
      </c>
      <c r="E256" s="207" t="s">
        <v>19</v>
      </c>
      <c r="F256" s="208" t="s">
        <v>309</v>
      </c>
      <c r="G256" s="206"/>
      <c r="H256" s="209">
        <v>4.0000000000000001E-3</v>
      </c>
      <c r="I256" s="210"/>
      <c r="J256" s="206"/>
      <c r="K256" s="206"/>
      <c r="L256" s="211"/>
      <c r="M256" s="212"/>
      <c r="N256" s="213"/>
      <c r="O256" s="213"/>
      <c r="P256" s="213"/>
      <c r="Q256" s="213"/>
      <c r="R256" s="213"/>
      <c r="S256" s="213"/>
      <c r="T256" s="214"/>
      <c r="AT256" s="215" t="s">
        <v>128</v>
      </c>
      <c r="AU256" s="215" t="s">
        <v>80</v>
      </c>
      <c r="AV256" s="13" t="s">
        <v>80</v>
      </c>
      <c r="AW256" s="13" t="s">
        <v>32</v>
      </c>
      <c r="AX256" s="13" t="s">
        <v>70</v>
      </c>
      <c r="AY256" s="215" t="s">
        <v>118</v>
      </c>
    </row>
    <row r="257" spans="1:65" s="13" customFormat="1" ht="20.399999999999999">
      <c r="B257" s="205"/>
      <c r="C257" s="206"/>
      <c r="D257" s="201" t="s">
        <v>128</v>
      </c>
      <c r="E257" s="207" t="s">
        <v>19</v>
      </c>
      <c r="F257" s="208" t="s">
        <v>310</v>
      </c>
      <c r="G257" s="206"/>
      <c r="H257" s="209">
        <v>4.0000000000000001E-3</v>
      </c>
      <c r="I257" s="210"/>
      <c r="J257" s="206"/>
      <c r="K257" s="206"/>
      <c r="L257" s="211"/>
      <c r="M257" s="212"/>
      <c r="N257" s="213"/>
      <c r="O257" s="213"/>
      <c r="P257" s="213"/>
      <c r="Q257" s="213"/>
      <c r="R257" s="213"/>
      <c r="S257" s="213"/>
      <c r="T257" s="214"/>
      <c r="AT257" s="215" t="s">
        <v>128</v>
      </c>
      <c r="AU257" s="215" t="s">
        <v>80</v>
      </c>
      <c r="AV257" s="13" t="s">
        <v>80</v>
      </c>
      <c r="AW257" s="13" t="s">
        <v>32</v>
      </c>
      <c r="AX257" s="13" t="s">
        <v>70</v>
      </c>
      <c r="AY257" s="215" t="s">
        <v>118</v>
      </c>
    </row>
    <row r="258" spans="1:65" s="15" customFormat="1" ht="10.199999999999999">
      <c r="B258" s="237"/>
      <c r="C258" s="238"/>
      <c r="D258" s="201" t="s">
        <v>128</v>
      </c>
      <c r="E258" s="239" t="s">
        <v>19</v>
      </c>
      <c r="F258" s="240" t="s">
        <v>168</v>
      </c>
      <c r="G258" s="238"/>
      <c r="H258" s="239" t="s">
        <v>19</v>
      </c>
      <c r="I258" s="241"/>
      <c r="J258" s="238"/>
      <c r="K258" s="238"/>
      <c r="L258" s="242"/>
      <c r="M258" s="243"/>
      <c r="N258" s="244"/>
      <c r="O258" s="244"/>
      <c r="P258" s="244"/>
      <c r="Q258" s="244"/>
      <c r="R258" s="244"/>
      <c r="S258" s="244"/>
      <c r="T258" s="245"/>
      <c r="AT258" s="246" t="s">
        <v>128</v>
      </c>
      <c r="AU258" s="246" t="s">
        <v>80</v>
      </c>
      <c r="AV258" s="15" t="s">
        <v>78</v>
      </c>
      <c r="AW258" s="15" t="s">
        <v>32</v>
      </c>
      <c r="AX258" s="15" t="s">
        <v>70</v>
      </c>
      <c r="AY258" s="246" t="s">
        <v>118</v>
      </c>
    </row>
    <row r="259" spans="1:65" s="13" customFormat="1" ht="10.199999999999999">
      <c r="B259" s="205"/>
      <c r="C259" s="206"/>
      <c r="D259" s="201" t="s">
        <v>128</v>
      </c>
      <c r="E259" s="207" t="s">
        <v>19</v>
      </c>
      <c r="F259" s="208" t="s">
        <v>169</v>
      </c>
      <c r="G259" s="206"/>
      <c r="H259" s="209">
        <v>8.9999999999999993E-3</v>
      </c>
      <c r="I259" s="210"/>
      <c r="J259" s="206"/>
      <c r="K259" s="206"/>
      <c r="L259" s="211"/>
      <c r="M259" s="212"/>
      <c r="N259" s="213"/>
      <c r="O259" s="213"/>
      <c r="P259" s="213"/>
      <c r="Q259" s="213"/>
      <c r="R259" s="213"/>
      <c r="S259" s="213"/>
      <c r="T259" s="214"/>
      <c r="AT259" s="215" t="s">
        <v>128</v>
      </c>
      <c r="AU259" s="215" t="s">
        <v>80</v>
      </c>
      <c r="AV259" s="13" t="s">
        <v>80</v>
      </c>
      <c r="AW259" s="13" t="s">
        <v>32</v>
      </c>
      <c r="AX259" s="13" t="s">
        <v>70</v>
      </c>
      <c r="AY259" s="215" t="s">
        <v>118</v>
      </c>
    </row>
    <row r="260" spans="1:65" s="13" customFormat="1" ht="10.199999999999999">
      <c r="B260" s="205"/>
      <c r="C260" s="206"/>
      <c r="D260" s="201" t="s">
        <v>128</v>
      </c>
      <c r="E260" s="207" t="s">
        <v>19</v>
      </c>
      <c r="F260" s="208" t="s">
        <v>170</v>
      </c>
      <c r="G260" s="206"/>
      <c r="H260" s="209">
        <v>6.0000000000000001E-3</v>
      </c>
      <c r="I260" s="210"/>
      <c r="J260" s="206"/>
      <c r="K260" s="206"/>
      <c r="L260" s="211"/>
      <c r="M260" s="212"/>
      <c r="N260" s="213"/>
      <c r="O260" s="213"/>
      <c r="P260" s="213"/>
      <c r="Q260" s="213"/>
      <c r="R260" s="213"/>
      <c r="S260" s="213"/>
      <c r="T260" s="214"/>
      <c r="AT260" s="215" t="s">
        <v>128</v>
      </c>
      <c r="AU260" s="215" t="s">
        <v>80</v>
      </c>
      <c r="AV260" s="13" t="s">
        <v>80</v>
      </c>
      <c r="AW260" s="13" t="s">
        <v>32</v>
      </c>
      <c r="AX260" s="13" t="s">
        <v>70</v>
      </c>
      <c r="AY260" s="215" t="s">
        <v>118</v>
      </c>
    </row>
    <row r="261" spans="1:65" s="14" customFormat="1" ht="10.199999999999999">
      <c r="B261" s="216"/>
      <c r="C261" s="217"/>
      <c r="D261" s="201" t="s">
        <v>128</v>
      </c>
      <c r="E261" s="218" t="s">
        <v>19</v>
      </c>
      <c r="F261" s="219" t="s">
        <v>136</v>
      </c>
      <c r="G261" s="217"/>
      <c r="H261" s="220">
        <v>5.8999999999999997E-2</v>
      </c>
      <c r="I261" s="221"/>
      <c r="J261" s="217"/>
      <c r="K261" s="217"/>
      <c r="L261" s="222"/>
      <c r="M261" s="223"/>
      <c r="N261" s="224"/>
      <c r="O261" s="224"/>
      <c r="P261" s="224"/>
      <c r="Q261" s="224"/>
      <c r="R261" s="224"/>
      <c r="S261" s="224"/>
      <c r="T261" s="225"/>
      <c r="AT261" s="226" t="s">
        <v>128</v>
      </c>
      <c r="AU261" s="226" t="s">
        <v>80</v>
      </c>
      <c r="AV261" s="14" t="s">
        <v>126</v>
      </c>
      <c r="AW261" s="14" t="s">
        <v>32</v>
      </c>
      <c r="AX261" s="14" t="s">
        <v>78</v>
      </c>
      <c r="AY261" s="226" t="s">
        <v>118</v>
      </c>
    </row>
    <row r="262" spans="1:65" s="2" customFormat="1" ht="21.6" customHeight="1">
      <c r="A262" s="35"/>
      <c r="B262" s="36"/>
      <c r="C262" s="188" t="s">
        <v>229</v>
      </c>
      <c r="D262" s="188" t="s">
        <v>121</v>
      </c>
      <c r="E262" s="189" t="s">
        <v>311</v>
      </c>
      <c r="F262" s="190" t="s">
        <v>312</v>
      </c>
      <c r="G262" s="191" t="s">
        <v>157</v>
      </c>
      <c r="H262" s="192">
        <v>4.9000000000000002E-2</v>
      </c>
      <c r="I262" s="193"/>
      <c r="J262" s="194">
        <f>ROUND(I262*H262,2)</f>
        <v>0</v>
      </c>
      <c r="K262" s="190" t="s">
        <v>125</v>
      </c>
      <c r="L262" s="40"/>
      <c r="M262" s="195" t="s">
        <v>19</v>
      </c>
      <c r="N262" s="196" t="s">
        <v>41</v>
      </c>
      <c r="O262" s="65"/>
      <c r="P262" s="197">
        <f>O262*H262</f>
        <v>0</v>
      </c>
      <c r="Q262" s="197">
        <v>0</v>
      </c>
      <c r="R262" s="197">
        <f>Q262*H262</f>
        <v>0</v>
      </c>
      <c r="S262" s="197">
        <v>0</v>
      </c>
      <c r="T262" s="198">
        <f>S262*H262</f>
        <v>0</v>
      </c>
      <c r="U262" s="35"/>
      <c r="V262" s="35"/>
      <c r="W262" s="35"/>
      <c r="X262" s="35"/>
      <c r="Y262" s="35"/>
      <c r="Z262" s="35"/>
      <c r="AA262" s="35"/>
      <c r="AB262" s="35"/>
      <c r="AC262" s="35"/>
      <c r="AD262" s="35"/>
      <c r="AE262" s="35"/>
      <c r="AR262" s="199" t="s">
        <v>126</v>
      </c>
      <c r="AT262" s="199" t="s">
        <v>121</v>
      </c>
      <c r="AU262" s="199" t="s">
        <v>80</v>
      </c>
      <c r="AY262" s="18" t="s">
        <v>118</v>
      </c>
      <c r="BE262" s="200">
        <f>IF(N262="základní",J262,0)</f>
        <v>0</v>
      </c>
      <c r="BF262" s="200">
        <f>IF(N262="snížená",J262,0)</f>
        <v>0</v>
      </c>
      <c r="BG262" s="200">
        <f>IF(N262="zákl. přenesená",J262,0)</f>
        <v>0</v>
      </c>
      <c r="BH262" s="200">
        <f>IF(N262="sníž. přenesená",J262,0)</f>
        <v>0</v>
      </c>
      <c r="BI262" s="200">
        <f>IF(N262="nulová",J262,0)</f>
        <v>0</v>
      </c>
      <c r="BJ262" s="18" t="s">
        <v>78</v>
      </c>
      <c r="BK262" s="200">
        <f>ROUND(I262*H262,2)</f>
        <v>0</v>
      </c>
      <c r="BL262" s="18" t="s">
        <v>126</v>
      </c>
      <c r="BM262" s="199" t="s">
        <v>313</v>
      </c>
    </row>
    <row r="263" spans="1:65" s="2" customFormat="1" ht="19.2">
      <c r="A263" s="35"/>
      <c r="B263" s="36"/>
      <c r="C263" s="37"/>
      <c r="D263" s="201" t="s">
        <v>127</v>
      </c>
      <c r="E263" s="37"/>
      <c r="F263" s="202" t="s">
        <v>312</v>
      </c>
      <c r="G263" s="37"/>
      <c r="H263" s="37"/>
      <c r="I263" s="109"/>
      <c r="J263" s="37"/>
      <c r="K263" s="37"/>
      <c r="L263" s="40"/>
      <c r="M263" s="203"/>
      <c r="N263" s="204"/>
      <c r="O263" s="65"/>
      <c r="P263" s="65"/>
      <c r="Q263" s="65"/>
      <c r="R263" s="65"/>
      <c r="S263" s="65"/>
      <c r="T263" s="66"/>
      <c r="U263" s="35"/>
      <c r="V263" s="35"/>
      <c r="W263" s="35"/>
      <c r="X263" s="35"/>
      <c r="Y263" s="35"/>
      <c r="Z263" s="35"/>
      <c r="AA263" s="35"/>
      <c r="AB263" s="35"/>
      <c r="AC263" s="35"/>
      <c r="AD263" s="35"/>
      <c r="AE263" s="35"/>
      <c r="AT263" s="18" t="s">
        <v>127</v>
      </c>
      <c r="AU263" s="18" t="s">
        <v>80</v>
      </c>
    </row>
    <row r="264" spans="1:65" s="15" customFormat="1" ht="10.199999999999999">
      <c r="B264" s="237"/>
      <c r="C264" s="238"/>
      <c r="D264" s="201" t="s">
        <v>128</v>
      </c>
      <c r="E264" s="239" t="s">
        <v>19</v>
      </c>
      <c r="F264" s="240" t="s">
        <v>177</v>
      </c>
      <c r="G264" s="238"/>
      <c r="H264" s="239" t="s">
        <v>19</v>
      </c>
      <c r="I264" s="241"/>
      <c r="J264" s="238"/>
      <c r="K264" s="238"/>
      <c r="L264" s="242"/>
      <c r="M264" s="243"/>
      <c r="N264" s="244"/>
      <c r="O264" s="244"/>
      <c r="P264" s="244"/>
      <c r="Q264" s="244"/>
      <c r="R264" s="244"/>
      <c r="S264" s="244"/>
      <c r="T264" s="245"/>
      <c r="AT264" s="246" t="s">
        <v>128</v>
      </c>
      <c r="AU264" s="246" t="s">
        <v>80</v>
      </c>
      <c r="AV264" s="15" t="s">
        <v>78</v>
      </c>
      <c r="AW264" s="15" t="s">
        <v>32</v>
      </c>
      <c r="AX264" s="15" t="s">
        <v>70</v>
      </c>
      <c r="AY264" s="246" t="s">
        <v>118</v>
      </c>
    </row>
    <row r="265" spans="1:65" s="13" customFormat="1" ht="10.199999999999999">
      <c r="B265" s="205"/>
      <c r="C265" s="206"/>
      <c r="D265" s="201" t="s">
        <v>128</v>
      </c>
      <c r="E265" s="207" t="s">
        <v>19</v>
      </c>
      <c r="F265" s="208" t="s">
        <v>178</v>
      </c>
      <c r="G265" s="206"/>
      <c r="H265" s="209">
        <v>2.3E-2</v>
      </c>
      <c r="I265" s="210"/>
      <c r="J265" s="206"/>
      <c r="K265" s="206"/>
      <c r="L265" s="211"/>
      <c r="M265" s="212"/>
      <c r="N265" s="213"/>
      <c r="O265" s="213"/>
      <c r="P265" s="213"/>
      <c r="Q265" s="213"/>
      <c r="R265" s="213"/>
      <c r="S265" s="213"/>
      <c r="T265" s="214"/>
      <c r="AT265" s="215" t="s">
        <v>128</v>
      </c>
      <c r="AU265" s="215" t="s">
        <v>80</v>
      </c>
      <c r="AV265" s="13" t="s">
        <v>80</v>
      </c>
      <c r="AW265" s="13" t="s">
        <v>32</v>
      </c>
      <c r="AX265" s="13" t="s">
        <v>70</v>
      </c>
      <c r="AY265" s="215" t="s">
        <v>118</v>
      </c>
    </row>
    <row r="266" spans="1:65" s="15" customFormat="1" ht="10.199999999999999">
      <c r="B266" s="237"/>
      <c r="C266" s="238"/>
      <c r="D266" s="201" t="s">
        <v>128</v>
      </c>
      <c r="E266" s="239" t="s">
        <v>19</v>
      </c>
      <c r="F266" s="240" t="s">
        <v>314</v>
      </c>
      <c r="G266" s="238"/>
      <c r="H266" s="239" t="s">
        <v>19</v>
      </c>
      <c r="I266" s="241"/>
      <c r="J266" s="238"/>
      <c r="K266" s="238"/>
      <c r="L266" s="242"/>
      <c r="M266" s="243"/>
      <c r="N266" s="244"/>
      <c r="O266" s="244"/>
      <c r="P266" s="244"/>
      <c r="Q266" s="244"/>
      <c r="R266" s="244"/>
      <c r="S266" s="244"/>
      <c r="T266" s="245"/>
      <c r="AT266" s="246" t="s">
        <v>128</v>
      </c>
      <c r="AU266" s="246" t="s">
        <v>80</v>
      </c>
      <c r="AV266" s="15" t="s">
        <v>78</v>
      </c>
      <c r="AW266" s="15" t="s">
        <v>32</v>
      </c>
      <c r="AX266" s="15" t="s">
        <v>70</v>
      </c>
      <c r="AY266" s="246" t="s">
        <v>118</v>
      </c>
    </row>
    <row r="267" spans="1:65" s="13" customFormat="1" ht="10.199999999999999">
      <c r="B267" s="205"/>
      <c r="C267" s="206"/>
      <c r="D267" s="201" t="s">
        <v>128</v>
      </c>
      <c r="E267" s="207" t="s">
        <v>19</v>
      </c>
      <c r="F267" s="208" t="s">
        <v>315</v>
      </c>
      <c r="G267" s="206"/>
      <c r="H267" s="209">
        <v>2.5999999999999999E-2</v>
      </c>
      <c r="I267" s="210"/>
      <c r="J267" s="206"/>
      <c r="K267" s="206"/>
      <c r="L267" s="211"/>
      <c r="M267" s="212"/>
      <c r="N267" s="213"/>
      <c r="O267" s="213"/>
      <c r="P267" s="213"/>
      <c r="Q267" s="213"/>
      <c r="R267" s="213"/>
      <c r="S267" s="213"/>
      <c r="T267" s="214"/>
      <c r="AT267" s="215" t="s">
        <v>128</v>
      </c>
      <c r="AU267" s="215" t="s">
        <v>80</v>
      </c>
      <c r="AV267" s="13" t="s">
        <v>80</v>
      </c>
      <c r="AW267" s="13" t="s">
        <v>32</v>
      </c>
      <c r="AX267" s="13" t="s">
        <v>70</v>
      </c>
      <c r="AY267" s="215" t="s">
        <v>118</v>
      </c>
    </row>
    <row r="268" spans="1:65" s="14" customFormat="1" ht="10.199999999999999">
      <c r="B268" s="216"/>
      <c r="C268" s="217"/>
      <c r="D268" s="201" t="s">
        <v>128</v>
      </c>
      <c r="E268" s="218" t="s">
        <v>19</v>
      </c>
      <c r="F268" s="219" t="s">
        <v>136</v>
      </c>
      <c r="G268" s="217"/>
      <c r="H268" s="220">
        <v>4.9000000000000002E-2</v>
      </c>
      <c r="I268" s="221"/>
      <c r="J268" s="217"/>
      <c r="K268" s="217"/>
      <c r="L268" s="222"/>
      <c r="M268" s="223"/>
      <c r="N268" s="224"/>
      <c r="O268" s="224"/>
      <c r="P268" s="224"/>
      <c r="Q268" s="224"/>
      <c r="R268" s="224"/>
      <c r="S268" s="224"/>
      <c r="T268" s="225"/>
      <c r="AT268" s="226" t="s">
        <v>128</v>
      </c>
      <c r="AU268" s="226" t="s">
        <v>80</v>
      </c>
      <c r="AV268" s="14" t="s">
        <v>126</v>
      </c>
      <c r="AW268" s="14" t="s">
        <v>32</v>
      </c>
      <c r="AX268" s="14" t="s">
        <v>78</v>
      </c>
      <c r="AY268" s="226" t="s">
        <v>118</v>
      </c>
    </row>
    <row r="269" spans="1:65" s="2" customFormat="1" ht="21.6" customHeight="1">
      <c r="A269" s="35"/>
      <c r="B269" s="36"/>
      <c r="C269" s="188" t="s">
        <v>316</v>
      </c>
      <c r="D269" s="188" t="s">
        <v>121</v>
      </c>
      <c r="E269" s="189" t="s">
        <v>317</v>
      </c>
      <c r="F269" s="190" t="s">
        <v>318</v>
      </c>
      <c r="G269" s="191" t="s">
        <v>157</v>
      </c>
      <c r="H269" s="192">
        <v>5.8999999999999997E-2</v>
      </c>
      <c r="I269" s="193"/>
      <c r="J269" s="194">
        <f>ROUND(I269*H269,2)</f>
        <v>0</v>
      </c>
      <c r="K269" s="190" t="s">
        <v>125</v>
      </c>
      <c r="L269" s="40"/>
      <c r="M269" s="195" t="s">
        <v>19</v>
      </c>
      <c r="N269" s="196" t="s">
        <v>41</v>
      </c>
      <c r="O269" s="65"/>
      <c r="P269" s="197">
        <f>O269*H269</f>
        <v>0</v>
      </c>
      <c r="Q269" s="197">
        <v>0</v>
      </c>
      <c r="R269" s="197">
        <f>Q269*H269</f>
        <v>0</v>
      </c>
      <c r="S269" s="197">
        <v>0</v>
      </c>
      <c r="T269" s="198">
        <f>S269*H269</f>
        <v>0</v>
      </c>
      <c r="U269" s="35"/>
      <c r="V269" s="35"/>
      <c r="W269" s="35"/>
      <c r="X269" s="35"/>
      <c r="Y269" s="35"/>
      <c r="Z269" s="35"/>
      <c r="AA269" s="35"/>
      <c r="AB269" s="35"/>
      <c r="AC269" s="35"/>
      <c r="AD269" s="35"/>
      <c r="AE269" s="35"/>
      <c r="AR269" s="199" t="s">
        <v>126</v>
      </c>
      <c r="AT269" s="199" t="s">
        <v>121</v>
      </c>
      <c r="AU269" s="199" t="s">
        <v>80</v>
      </c>
      <c r="AY269" s="18" t="s">
        <v>118</v>
      </c>
      <c r="BE269" s="200">
        <f>IF(N269="základní",J269,0)</f>
        <v>0</v>
      </c>
      <c r="BF269" s="200">
        <f>IF(N269="snížená",J269,0)</f>
        <v>0</v>
      </c>
      <c r="BG269" s="200">
        <f>IF(N269="zákl. přenesená",J269,0)</f>
        <v>0</v>
      </c>
      <c r="BH269" s="200">
        <f>IF(N269="sníž. přenesená",J269,0)</f>
        <v>0</v>
      </c>
      <c r="BI269" s="200">
        <f>IF(N269="nulová",J269,0)</f>
        <v>0</v>
      </c>
      <c r="BJ269" s="18" t="s">
        <v>78</v>
      </c>
      <c r="BK269" s="200">
        <f>ROUND(I269*H269,2)</f>
        <v>0</v>
      </c>
      <c r="BL269" s="18" t="s">
        <v>126</v>
      </c>
      <c r="BM269" s="199" t="s">
        <v>319</v>
      </c>
    </row>
    <row r="270" spans="1:65" s="2" customFormat="1" ht="19.2">
      <c r="A270" s="35"/>
      <c r="B270" s="36"/>
      <c r="C270" s="37"/>
      <c r="D270" s="201" t="s">
        <v>127</v>
      </c>
      <c r="E270" s="37"/>
      <c r="F270" s="202" t="s">
        <v>318</v>
      </c>
      <c r="G270" s="37"/>
      <c r="H270" s="37"/>
      <c r="I270" s="109"/>
      <c r="J270" s="37"/>
      <c r="K270" s="37"/>
      <c r="L270" s="40"/>
      <c r="M270" s="203"/>
      <c r="N270" s="204"/>
      <c r="O270" s="65"/>
      <c r="P270" s="65"/>
      <c r="Q270" s="65"/>
      <c r="R270" s="65"/>
      <c r="S270" s="65"/>
      <c r="T270" s="66"/>
      <c r="U270" s="35"/>
      <c r="V270" s="35"/>
      <c r="W270" s="35"/>
      <c r="X270" s="35"/>
      <c r="Y270" s="35"/>
      <c r="Z270" s="35"/>
      <c r="AA270" s="35"/>
      <c r="AB270" s="35"/>
      <c r="AC270" s="35"/>
      <c r="AD270" s="35"/>
      <c r="AE270" s="35"/>
      <c r="AT270" s="18" t="s">
        <v>127</v>
      </c>
      <c r="AU270" s="18" t="s">
        <v>80</v>
      </c>
    </row>
    <row r="271" spans="1:65" s="15" customFormat="1" ht="10.199999999999999">
      <c r="B271" s="237"/>
      <c r="C271" s="238"/>
      <c r="D271" s="201" t="s">
        <v>128</v>
      </c>
      <c r="E271" s="239" t="s">
        <v>19</v>
      </c>
      <c r="F271" s="240" t="s">
        <v>175</v>
      </c>
      <c r="G271" s="238"/>
      <c r="H271" s="239" t="s">
        <v>19</v>
      </c>
      <c r="I271" s="241"/>
      <c r="J271" s="238"/>
      <c r="K271" s="238"/>
      <c r="L271" s="242"/>
      <c r="M271" s="243"/>
      <c r="N271" s="244"/>
      <c r="O271" s="244"/>
      <c r="P271" s="244"/>
      <c r="Q271" s="244"/>
      <c r="R271" s="244"/>
      <c r="S271" s="244"/>
      <c r="T271" s="245"/>
      <c r="AT271" s="246" t="s">
        <v>128</v>
      </c>
      <c r="AU271" s="246" t="s">
        <v>80</v>
      </c>
      <c r="AV271" s="15" t="s">
        <v>78</v>
      </c>
      <c r="AW271" s="15" t="s">
        <v>32</v>
      </c>
      <c r="AX271" s="15" t="s">
        <v>70</v>
      </c>
      <c r="AY271" s="246" t="s">
        <v>118</v>
      </c>
    </row>
    <row r="272" spans="1:65" s="13" customFormat="1" ht="10.199999999999999">
      <c r="B272" s="205"/>
      <c r="C272" s="206"/>
      <c r="D272" s="201" t="s">
        <v>128</v>
      </c>
      <c r="E272" s="207" t="s">
        <v>19</v>
      </c>
      <c r="F272" s="208" t="s">
        <v>176</v>
      </c>
      <c r="G272" s="206"/>
      <c r="H272" s="209">
        <v>7.0000000000000001E-3</v>
      </c>
      <c r="I272" s="210"/>
      <c r="J272" s="206"/>
      <c r="K272" s="206"/>
      <c r="L272" s="211"/>
      <c r="M272" s="212"/>
      <c r="N272" s="213"/>
      <c r="O272" s="213"/>
      <c r="P272" s="213"/>
      <c r="Q272" s="213"/>
      <c r="R272" s="213"/>
      <c r="S272" s="213"/>
      <c r="T272" s="214"/>
      <c r="AT272" s="215" t="s">
        <v>128</v>
      </c>
      <c r="AU272" s="215" t="s">
        <v>80</v>
      </c>
      <c r="AV272" s="13" t="s">
        <v>80</v>
      </c>
      <c r="AW272" s="13" t="s">
        <v>32</v>
      </c>
      <c r="AX272" s="13" t="s">
        <v>70</v>
      </c>
      <c r="AY272" s="215" t="s">
        <v>118</v>
      </c>
    </row>
    <row r="273" spans="1:65" s="15" customFormat="1" ht="10.199999999999999">
      <c r="B273" s="237"/>
      <c r="C273" s="238"/>
      <c r="D273" s="201" t="s">
        <v>128</v>
      </c>
      <c r="E273" s="239" t="s">
        <v>19</v>
      </c>
      <c r="F273" s="240" t="s">
        <v>320</v>
      </c>
      <c r="G273" s="238"/>
      <c r="H273" s="239" t="s">
        <v>19</v>
      </c>
      <c r="I273" s="241"/>
      <c r="J273" s="238"/>
      <c r="K273" s="238"/>
      <c r="L273" s="242"/>
      <c r="M273" s="243"/>
      <c r="N273" s="244"/>
      <c r="O273" s="244"/>
      <c r="P273" s="244"/>
      <c r="Q273" s="244"/>
      <c r="R273" s="244"/>
      <c r="S273" s="244"/>
      <c r="T273" s="245"/>
      <c r="AT273" s="246" t="s">
        <v>128</v>
      </c>
      <c r="AU273" s="246" t="s">
        <v>80</v>
      </c>
      <c r="AV273" s="15" t="s">
        <v>78</v>
      </c>
      <c r="AW273" s="15" t="s">
        <v>32</v>
      </c>
      <c r="AX273" s="15" t="s">
        <v>70</v>
      </c>
      <c r="AY273" s="246" t="s">
        <v>118</v>
      </c>
    </row>
    <row r="274" spans="1:65" s="13" customFormat="1" ht="10.199999999999999">
      <c r="B274" s="205"/>
      <c r="C274" s="206"/>
      <c r="D274" s="201" t="s">
        <v>128</v>
      </c>
      <c r="E274" s="207" t="s">
        <v>19</v>
      </c>
      <c r="F274" s="208" t="s">
        <v>181</v>
      </c>
      <c r="G274" s="206"/>
      <c r="H274" s="209">
        <v>4.2000000000000003E-2</v>
      </c>
      <c r="I274" s="210"/>
      <c r="J274" s="206"/>
      <c r="K274" s="206"/>
      <c r="L274" s="211"/>
      <c r="M274" s="212"/>
      <c r="N274" s="213"/>
      <c r="O274" s="213"/>
      <c r="P274" s="213"/>
      <c r="Q274" s="213"/>
      <c r="R274" s="213"/>
      <c r="S274" s="213"/>
      <c r="T274" s="214"/>
      <c r="AT274" s="215" t="s">
        <v>128</v>
      </c>
      <c r="AU274" s="215" t="s">
        <v>80</v>
      </c>
      <c r="AV274" s="13" t="s">
        <v>80</v>
      </c>
      <c r="AW274" s="13" t="s">
        <v>32</v>
      </c>
      <c r="AX274" s="13" t="s">
        <v>70</v>
      </c>
      <c r="AY274" s="215" t="s">
        <v>118</v>
      </c>
    </row>
    <row r="275" spans="1:65" s="13" customFormat="1" ht="10.199999999999999">
      <c r="B275" s="205"/>
      <c r="C275" s="206"/>
      <c r="D275" s="201" t="s">
        <v>128</v>
      </c>
      <c r="E275" s="207" t="s">
        <v>19</v>
      </c>
      <c r="F275" s="208" t="s">
        <v>180</v>
      </c>
      <c r="G275" s="206"/>
      <c r="H275" s="209">
        <v>0.01</v>
      </c>
      <c r="I275" s="210"/>
      <c r="J275" s="206"/>
      <c r="K275" s="206"/>
      <c r="L275" s="211"/>
      <c r="M275" s="212"/>
      <c r="N275" s="213"/>
      <c r="O275" s="213"/>
      <c r="P275" s="213"/>
      <c r="Q275" s="213"/>
      <c r="R275" s="213"/>
      <c r="S275" s="213"/>
      <c r="T275" s="214"/>
      <c r="AT275" s="215" t="s">
        <v>128</v>
      </c>
      <c r="AU275" s="215" t="s">
        <v>80</v>
      </c>
      <c r="AV275" s="13" t="s">
        <v>80</v>
      </c>
      <c r="AW275" s="13" t="s">
        <v>32</v>
      </c>
      <c r="AX275" s="13" t="s">
        <v>70</v>
      </c>
      <c r="AY275" s="215" t="s">
        <v>118</v>
      </c>
    </row>
    <row r="276" spans="1:65" s="14" customFormat="1" ht="10.199999999999999">
      <c r="B276" s="216"/>
      <c r="C276" s="217"/>
      <c r="D276" s="201" t="s">
        <v>128</v>
      </c>
      <c r="E276" s="218" t="s">
        <v>19</v>
      </c>
      <c r="F276" s="219" t="s">
        <v>136</v>
      </c>
      <c r="G276" s="217"/>
      <c r="H276" s="220">
        <v>5.9000000000000004E-2</v>
      </c>
      <c r="I276" s="221"/>
      <c r="J276" s="217"/>
      <c r="K276" s="217"/>
      <c r="L276" s="222"/>
      <c r="M276" s="223"/>
      <c r="N276" s="224"/>
      <c r="O276" s="224"/>
      <c r="P276" s="224"/>
      <c r="Q276" s="224"/>
      <c r="R276" s="224"/>
      <c r="S276" s="224"/>
      <c r="T276" s="225"/>
      <c r="AT276" s="226" t="s">
        <v>128</v>
      </c>
      <c r="AU276" s="226" t="s">
        <v>80</v>
      </c>
      <c r="AV276" s="14" t="s">
        <v>126</v>
      </c>
      <c r="AW276" s="14" t="s">
        <v>32</v>
      </c>
      <c r="AX276" s="14" t="s">
        <v>78</v>
      </c>
      <c r="AY276" s="226" t="s">
        <v>118</v>
      </c>
    </row>
    <row r="277" spans="1:65" s="2" customFormat="1" ht="21.6" customHeight="1">
      <c r="A277" s="35"/>
      <c r="B277" s="36"/>
      <c r="C277" s="188" t="s">
        <v>234</v>
      </c>
      <c r="D277" s="188" t="s">
        <v>121</v>
      </c>
      <c r="E277" s="189" t="s">
        <v>321</v>
      </c>
      <c r="F277" s="190" t="s">
        <v>322</v>
      </c>
      <c r="G277" s="191" t="s">
        <v>157</v>
      </c>
      <c r="H277" s="192">
        <v>0.129</v>
      </c>
      <c r="I277" s="193"/>
      <c r="J277" s="194">
        <f>ROUND(I277*H277,2)</f>
        <v>0</v>
      </c>
      <c r="K277" s="190" t="s">
        <v>125</v>
      </c>
      <c r="L277" s="40"/>
      <c r="M277" s="195" t="s">
        <v>19</v>
      </c>
      <c r="N277" s="196" t="s">
        <v>41</v>
      </c>
      <c r="O277" s="65"/>
      <c r="P277" s="197">
        <f>O277*H277</f>
        <v>0</v>
      </c>
      <c r="Q277" s="197">
        <v>0</v>
      </c>
      <c r="R277" s="197">
        <f>Q277*H277</f>
        <v>0</v>
      </c>
      <c r="S277" s="197">
        <v>0</v>
      </c>
      <c r="T277" s="198">
        <f>S277*H277</f>
        <v>0</v>
      </c>
      <c r="U277" s="35"/>
      <c r="V277" s="35"/>
      <c r="W277" s="35"/>
      <c r="X277" s="35"/>
      <c r="Y277" s="35"/>
      <c r="Z277" s="35"/>
      <c r="AA277" s="35"/>
      <c r="AB277" s="35"/>
      <c r="AC277" s="35"/>
      <c r="AD277" s="35"/>
      <c r="AE277" s="35"/>
      <c r="AR277" s="199" t="s">
        <v>126</v>
      </c>
      <c r="AT277" s="199" t="s">
        <v>121</v>
      </c>
      <c r="AU277" s="199" t="s">
        <v>80</v>
      </c>
      <c r="AY277" s="18" t="s">
        <v>118</v>
      </c>
      <c r="BE277" s="200">
        <f>IF(N277="základní",J277,0)</f>
        <v>0</v>
      </c>
      <c r="BF277" s="200">
        <f>IF(N277="snížená",J277,0)</f>
        <v>0</v>
      </c>
      <c r="BG277" s="200">
        <f>IF(N277="zákl. přenesená",J277,0)</f>
        <v>0</v>
      </c>
      <c r="BH277" s="200">
        <f>IF(N277="sníž. přenesená",J277,0)</f>
        <v>0</v>
      </c>
      <c r="BI277" s="200">
        <f>IF(N277="nulová",J277,0)</f>
        <v>0</v>
      </c>
      <c r="BJ277" s="18" t="s">
        <v>78</v>
      </c>
      <c r="BK277" s="200">
        <f>ROUND(I277*H277,2)</f>
        <v>0</v>
      </c>
      <c r="BL277" s="18" t="s">
        <v>126</v>
      </c>
      <c r="BM277" s="199" t="s">
        <v>323</v>
      </c>
    </row>
    <row r="278" spans="1:65" s="2" customFormat="1" ht="19.2">
      <c r="A278" s="35"/>
      <c r="B278" s="36"/>
      <c r="C278" s="37"/>
      <c r="D278" s="201" t="s">
        <v>127</v>
      </c>
      <c r="E278" s="37"/>
      <c r="F278" s="202" t="s">
        <v>322</v>
      </c>
      <c r="G278" s="37"/>
      <c r="H278" s="37"/>
      <c r="I278" s="109"/>
      <c r="J278" s="37"/>
      <c r="K278" s="37"/>
      <c r="L278" s="40"/>
      <c r="M278" s="203"/>
      <c r="N278" s="204"/>
      <c r="O278" s="65"/>
      <c r="P278" s="65"/>
      <c r="Q278" s="65"/>
      <c r="R278" s="65"/>
      <c r="S278" s="65"/>
      <c r="T278" s="66"/>
      <c r="U278" s="35"/>
      <c r="V278" s="35"/>
      <c r="W278" s="35"/>
      <c r="X278" s="35"/>
      <c r="Y278" s="35"/>
      <c r="Z278" s="35"/>
      <c r="AA278" s="35"/>
      <c r="AB278" s="35"/>
      <c r="AC278" s="35"/>
      <c r="AD278" s="35"/>
      <c r="AE278" s="35"/>
      <c r="AT278" s="18" t="s">
        <v>127</v>
      </c>
      <c r="AU278" s="18" t="s">
        <v>80</v>
      </c>
    </row>
    <row r="279" spans="1:65" s="15" customFormat="1" ht="10.199999999999999">
      <c r="B279" s="237"/>
      <c r="C279" s="238"/>
      <c r="D279" s="201" t="s">
        <v>128</v>
      </c>
      <c r="E279" s="239" t="s">
        <v>19</v>
      </c>
      <c r="F279" s="240" t="s">
        <v>159</v>
      </c>
      <c r="G279" s="238"/>
      <c r="H279" s="239" t="s">
        <v>19</v>
      </c>
      <c r="I279" s="241"/>
      <c r="J279" s="238"/>
      <c r="K279" s="238"/>
      <c r="L279" s="242"/>
      <c r="M279" s="243"/>
      <c r="N279" s="244"/>
      <c r="O279" s="244"/>
      <c r="P279" s="244"/>
      <c r="Q279" s="244"/>
      <c r="R279" s="244"/>
      <c r="S279" s="244"/>
      <c r="T279" s="245"/>
      <c r="AT279" s="246" t="s">
        <v>128</v>
      </c>
      <c r="AU279" s="246" t="s">
        <v>80</v>
      </c>
      <c r="AV279" s="15" t="s">
        <v>78</v>
      </c>
      <c r="AW279" s="15" t="s">
        <v>32</v>
      </c>
      <c r="AX279" s="15" t="s">
        <v>70</v>
      </c>
      <c r="AY279" s="246" t="s">
        <v>118</v>
      </c>
    </row>
    <row r="280" spans="1:65" s="13" customFormat="1" ht="10.199999999999999">
      <c r="B280" s="205"/>
      <c r="C280" s="206"/>
      <c r="D280" s="201" t="s">
        <v>128</v>
      </c>
      <c r="E280" s="207" t="s">
        <v>19</v>
      </c>
      <c r="F280" s="208" t="s">
        <v>324</v>
      </c>
      <c r="G280" s="206"/>
      <c r="H280" s="209">
        <v>0.01</v>
      </c>
      <c r="I280" s="210"/>
      <c r="J280" s="206"/>
      <c r="K280" s="206"/>
      <c r="L280" s="211"/>
      <c r="M280" s="212"/>
      <c r="N280" s="213"/>
      <c r="O280" s="213"/>
      <c r="P280" s="213"/>
      <c r="Q280" s="213"/>
      <c r="R280" s="213"/>
      <c r="S280" s="213"/>
      <c r="T280" s="214"/>
      <c r="AT280" s="215" t="s">
        <v>128</v>
      </c>
      <c r="AU280" s="215" t="s">
        <v>80</v>
      </c>
      <c r="AV280" s="13" t="s">
        <v>80</v>
      </c>
      <c r="AW280" s="13" t="s">
        <v>32</v>
      </c>
      <c r="AX280" s="13" t="s">
        <v>70</v>
      </c>
      <c r="AY280" s="215" t="s">
        <v>118</v>
      </c>
    </row>
    <row r="281" spans="1:65" s="13" customFormat="1" ht="10.199999999999999">
      <c r="B281" s="205"/>
      <c r="C281" s="206"/>
      <c r="D281" s="201" t="s">
        <v>128</v>
      </c>
      <c r="E281" s="207" t="s">
        <v>19</v>
      </c>
      <c r="F281" s="208" t="s">
        <v>161</v>
      </c>
      <c r="G281" s="206"/>
      <c r="H281" s="209">
        <v>6.0000000000000001E-3</v>
      </c>
      <c r="I281" s="210"/>
      <c r="J281" s="206"/>
      <c r="K281" s="206"/>
      <c r="L281" s="211"/>
      <c r="M281" s="212"/>
      <c r="N281" s="213"/>
      <c r="O281" s="213"/>
      <c r="P281" s="213"/>
      <c r="Q281" s="213"/>
      <c r="R281" s="213"/>
      <c r="S281" s="213"/>
      <c r="T281" s="214"/>
      <c r="AT281" s="215" t="s">
        <v>128</v>
      </c>
      <c r="AU281" s="215" t="s">
        <v>80</v>
      </c>
      <c r="AV281" s="13" t="s">
        <v>80</v>
      </c>
      <c r="AW281" s="13" t="s">
        <v>32</v>
      </c>
      <c r="AX281" s="13" t="s">
        <v>70</v>
      </c>
      <c r="AY281" s="215" t="s">
        <v>118</v>
      </c>
    </row>
    <row r="282" spans="1:65" s="13" customFormat="1" ht="10.199999999999999">
      <c r="B282" s="205"/>
      <c r="C282" s="206"/>
      <c r="D282" s="201" t="s">
        <v>128</v>
      </c>
      <c r="E282" s="207" t="s">
        <v>19</v>
      </c>
      <c r="F282" s="208" t="s">
        <v>162</v>
      </c>
      <c r="G282" s="206"/>
      <c r="H282" s="209">
        <v>1.4999999999999999E-2</v>
      </c>
      <c r="I282" s="210"/>
      <c r="J282" s="206"/>
      <c r="K282" s="206"/>
      <c r="L282" s="211"/>
      <c r="M282" s="212"/>
      <c r="N282" s="213"/>
      <c r="O282" s="213"/>
      <c r="P282" s="213"/>
      <c r="Q282" s="213"/>
      <c r="R282" s="213"/>
      <c r="S282" s="213"/>
      <c r="T282" s="214"/>
      <c r="AT282" s="215" t="s">
        <v>128</v>
      </c>
      <c r="AU282" s="215" t="s">
        <v>80</v>
      </c>
      <c r="AV282" s="13" t="s">
        <v>80</v>
      </c>
      <c r="AW282" s="13" t="s">
        <v>32</v>
      </c>
      <c r="AX282" s="13" t="s">
        <v>70</v>
      </c>
      <c r="AY282" s="215" t="s">
        <v>118</v>
      </c>
    </row>
    <row r="283" spans="1:65" s="15" customFormat="1" ht="10.199999999999999">
      <c r="B283" s="237"/>
      <c r="C283" s="238"/>
      <c r="D283" s="201" t="s">
        <v>128</v>
      </c>
      <c r="E283" s="239" t="s">
        <v>19</v>
      </c>
      <c r="F283" s="240" t="s">
        <v>163</v>
      </c>
      <c r="G283" s="238"/>
      <c r="H283" s="239" t="s">
        <v>19</v>
      </c>
      <c r="I283" s="241"/>
      <c r="J283" s="238"/>
      <c r="K283" s="238"/>
      <c r="L283" s="242"/>
      <c r="M283" s="243"/>
      <c r="N283" s="244"/>
      <c r="O283" s="244"/>
      <c r="P283" s="244"/>
      <c r="Q283" s="244"/>
      <c r="R283" s="244"/>
      <c r="S283" s="244"/>
      <c r="T283" s="245"/>
      <c r="AT283" s="246" t="s">
        <v>128</v>
      </c>
      <c r="AU283" s="246" t="s">
        <v>80</v>
      </c>
      <c r="AV283" s="15" t="s">
        <v>78</v>
      </c>
      <c r="AW283" s="15" t="s">
        <v>32</v>
      </c>
      <c r="AX283" s="15" t="s">
        <v>70</v>
      </c>
      <c r="AY283" s="246" t="s">
        <v>118</v>
      </c>
    </row>
    <row r="284" spans="1:65" s="13" customFormat="1" ht="10.199999999999999">
      <c r="B284" s="205"/>
      <c r="C284" s="206"/>
      <c r="D284" s="201" t="s">
        <v>128</v>
      </c>
      <c r="E284" s="207" t="s">
        <v>19</v>
      </c>
      <c r="F284" s="208" t="s">
        <v>325</v>
      </c>
      <c r="G284" s="206"/>
      <c r="H284" s="209">
        <v>1.0999999999999999E-2</v>
      </c>
      <c r="I284" s="210"/>
      <c r="J284" s="206"/>
      <c r="K284" s="206"/>
      <c r="L284" s="211"/>
      <c r="M284" s="212"/>
      <c r="N284" s="213"/>
      <c r="O284" s="213"/>
      <c r="P284" s="213"/>
      <c r="Q284" s="213"/>
      <c r="R284" s="213"/>
      <c r="S284" s="213"/>
      <c r="T284" s="214"/>
      <c r="AT284" s="215" t="s">
        <v>128</v>
      </c>
      <c r="AU284" s="215" t="s">
        <v>80</v>
      </c>
      <c r="AV284" s="13" t="s">
        <v>80</v>
      </c>
      <c r="AW284" s="13" t="s">
        <v>32</v>
      </c>
      <c r="AX284" s="13" t="s">
        <v>70</v>
      </c>
      <c r="AY284" s="215" t="s">
        <v>118</v>
      </c>
    </row>
    <row r="285" spans="1:65" s="13" customFormat="1" ht="10.199999999999999">
      <c r="B285" s="205"/>
      <c r="C285" s="206"/>
      <c r="D285" s="201" t="s">
        <v>128</v>
      </c>
      <c r="E285" s="207" t="s">
        <v>19</v>
      </c>
      <c r="F285" s="208" t="s">
        <v>165</v>
      </c>
      <c r="G285" s="206"/>
      <c r="H285" s="209">
        <v>6.0000000000000001E-3</v>
      </c>
      <c r="I285" s="210"/>
      <c r="J285" s="206"/>
      <c r="K285" s="206"/>
      <c r="L285" s="211"/>
      <c r="M285" s="212"/>
      <c r="N285" s="213"/>
      <c r="O285" s="213"/>
      <c r="P285" s="213"/>
      <c r="Q285" s="213"/>
      <c r="R285" s="213"/>
      <c r="S285" s="213"/>
      <c r="T285" s="214"/>
      <c r="AT285" s="215" t="s">
        <v>128</v>
      </c>
      <c r="AU285" s="215" t="s">
        <v>80</v>
      </c>
      <c r="AV285" s="13" t="s">
        <v>80</v>
      </c>
      <c r="AW285" s="13" t="s">
        <v>32</v>
      </c>
      <c r="AX285" s="13" t="s">
        <v>70</v>
      </c>
      <c r="AY285" s="215" t="s">
        <v>118</v>
      </c>
    </row>
    <row r="286" spans="1:65" s="15" customFormat="1" ht="10.199999999999999">
      <c r="B286" s="237"/>
      <c r="C286" s="238"/>
      <c r="D286" s="201" t="s">
        <v>128</v>
      </c>
      <c r="E286" s="239" t="s">
        <v>19</v>
      </c>
      <c r="F286" s="240" t="s">
        <v>166</v>
      </c>
      <c r="G286" s="238"/>
      <c r="H286" s="239" t="s">
        <v>19</v>
      </c>
      <c r="I286" s="241"/>
      <c r="J286" s="238"/>
      <c r="K286" s="238"/>
      <c r="L286" s="242"/>
      <c r="M286" s="243"/>
      <c r="N286" s="244"/>
      <c r="O286" s="244"/>
      <c r="P286" s="244"/>
      <c r="Q286" s="244"/>
      <c r="R286" s="244"/>
      <c r="S286" s="244"/>
      <c r="T286" s="245"/>
      <c r="AT286" s="246" t="s">
        <v>128</v>
      </c>
      <c r="AU286" s="246" t="s">
        <v>80</v>
      </c>
      <c r="AV286" s="15" t="s">
        <v>78</v>
      </c>
      <c r="AW286" s="15" t="s">
        <v>32</v>
      </c>
      <c r="AX286" s="15" t="s">
        <v>70</v>
      </c>
      <c r="AY286" s="246" t="s">
        <v>118</v>
      </c>
    </row>
    <row r="287" spans="1:65" s="13" customFormat="1" ht="10.199999999999999">
      <c r="B287" s="205"/>
      <c r="C287" s="206"/>
      <c r="D287" s="201" t="s">
        <v>128</v>
      </c>
      <c r="E287" s="207" t="s">
        <v>19</v>
      </c>
      <c r="F287" s="208" t="s">
        <v>180</v>
      </c>
      <c r="G287" s="206"/>
      <c r="H287" s="209">
        <v>0.01</v>
      </c>
      <c r="I287" s="210"/>
      <c r="J287" s="206"/>
      <c r="K287" s="206"/>
      <c r="L287" s="211"/>
      <c r="M287" s="212"/>
      <c r="N287" s="213"/>
      <c r="O287" s="213"/>
      <c r="P287" s="213"/>
      <c r="Q287" s="213"/>
      <c r="R287" s="213"/>
      <c r="S287" s="213"/>
      <c r="T287" s="214"/>
      <c r="AT287" s="215" t="s">
        <v>128</v>
      </c>
      <c r="AU287" s="215" t="s">
        <v>80</v>
      </c>
      <c r="AV287" s="13" t="s">
        <v>80</v>
      </c>
      <c r="AW287" s="13" t="s">
        <v>32</v>
      </c>
      <c r="AX287" s="13" t="s">
        <v>70</v>
      </c>
      <c r="AY287" s="215" t="s">
        <v>118</v>
      </c>
    </row>
    <row r="288" spans="1:65" s="13" customFormat="1" ht="10.199999999999999">
      <c r="B288" s="205"/>
      <c r="C288" s="206"/>
      <c r="D288" s="201" t="s">
        <v>128</v>
      </c>
      <c r="E288" s="207" t="s">
        <v>19</v>
      </c>
      <c r="F288" s="208" t="s">
        <v>326</v>
      </c>
      <c r="G288" s="206"/>
      <c r="H288" s="209">
        <v>4.0000000000000001E-3</v>
      </c>
      <c r="I288" s="210"/>
      <c r="J288" s="206"/>
      <c r="K288" s="206"/>
      <c r="L288" s="211"/>
      <c r="M288" s="212"/>
      <c r="N288" s="213"/>
      <c r="O288" s="213"/>
      <c r="P288" s="213"/>
      <c r="Q288" s="213"/>
      <c r="R288" s="213"/>
      <c r="S288" s="213"/>
      <c r="T288" s="214"/>
      <c r="AT288" s="215" t="s">
        <v>128</v>
      </c>
      <c r="AU288" s="215" t="s">
        <v>80</v>
      </c>
      <c r="AV288" s="13" t="s">
        <v>80</v>
      </c>
      <c r="AW288" s="13" t="s">
        <v>32</v>
      </c>
      <c r="AX288" s="13" t="s">
        <v>70</v>
      </c>
      <c r="AY288" s="215" t="s">
        <v>118</v>
      </c>
    </row>
    <row r="289" spans="1:65" s="13" customFormat="1" ht="10.199999999999999">
      <c r="B289" s="205"/>
      <c r="C289" s="206"/>
      <c r="D289" s="201" t="s">
        <v>128</v>
      </c>
      <c r="E289" s="207" t="s">
        <v>19</v>
      </c>
      <c r="F289" s="208" t="s">
        <v>327</v>
      </c>
      <c r="G289" s="206"/>
      <c r="H289" s="209">
        <v>4.4999999999999998E-2</v>
      </c>
      <c r="I289" s="210"/>
      <c r="J289" s="206"/>
      <c r="K289" s="206"/>
      <c r="L289" s="211"/>
      <c r="M289" s="212"/>
      <c r="N289" s="213"/>
      <c r="O289" s="213"/>
      <c r="P289" s="213"/>
      <c r="Q289" s="213"/>
      <c r="R289" s="213"/>
      <c r="S289" s="213"/>
      <c r="T289" s="214"/>
      <c r="AT289" s="215" t="s">
        <v>128</v>
      </c>
      <c r="AU289" s="215" t="s">
        <v>80</v>
      </c>
      <c r="AV289" s="13" t="s">
        <v>80</v>
      </c>
      <c r="AW289" s="13" t="s">
        <v>32</v>
      </c>
      <c r="AX289" s="13" t="s">
        <v>70</v>
      </c>
      <c r="AY289" s="215" t="s">
        <v>118</v>
      </c>
    </row>
    <row r="290" spans="1:65" s="15" customFormat="1" ht="10.199999999999999">
      <c r="B290" s="237"/>
      <c r="C290" s="238"/>
      <c r="D290" s="201" t="s">
        <v>128</v>
      </c>
      <c r="E290" s="239" t="s">
        <v>19</v>
      </c>
      <c r="F290" s="240" t="s">
        <v>168</v>
      </c>
      <c r="G290" s="238"/>
      <c r="H290" s="239" t="s">
        <v>19</v>
      </c>
      <c r="I290" s="241"/>
      <c r="J290" s="238"/>
      <c r="K290" s="238"/>
      <c r="L290" s="242"/>
      <c r="M290" s="243"/>
      <c r="N290" s="244"/>
      <c r="O290" s="244"/>
      <c r="P290" s="244"/>
      <c r="Q290" s="244"/>
      <c r="R290" s="244"/>
      <c r="S290" s="244"/>
      <c r="T290" s="245"/>
      <c r="AT290" s="246" t="s">
        <v>128</v>
      </c>
      <c r="AU290" s="246" t="s">
        <v>80</v>
      </c>
      <c r="AV290" s="15" t="s">
        <v>78</v>
      </c>
      <c r="AW290" s="15" t="s">
        <v>32</v>
      </c>
      <c r="AX290" s="15" t="s">
        <v>70</v>
      </c>
      <c r="AY290" s="246" t="s">
        <v>118</v>
      </c>
    </row>
    <row r="291" spans="1:65" s="13" customFormat="1" ht="10.199999999999999">
      <c r="B291" s="205"/>
      <c r="C291" s="206"/>
      <c r="D291" s="201" t="s">
        <v>128</v>
      </c>
      <c r="E291" s="207" t="s">
        <v>19</v>
      </c>
      <c r="F291" s="208" t="s">
        <v>169</v>
      </c>
      <c r="G291" s="206"/>
      <c r="H291" s="209">
        <v>8.9999999999999993E-3</v>
      </c>
      <c r="I291" s="210"/>
      <c r="J291" s="206"/>
      <c r="K291" s="206"/>
      <c r="L291" s="211"/>
      <c r="M291" s="212"/>
      <c r="N291" s="213"/>
      <c r="O291" s="213"/>
      <c r="P291" s="213"/>
      <c r="Q291" s="213"/>
      <c r="R291" s="213"/>
      <c r="S291" s="213"/>
      <c r="T291" s="214"/>
      <c r="AT291" s="215" t="s">
        <v>128</v>
      </c>
      <c r="AU291" s="215" t="s">
        <v>80</v>
      </c>
      <c r="AV291" s="13" t="s">
        <v>80</v>
      </c>
      <c r="AW291" s="13" t="s">
        <v>32</v>
      </c>
      <c r="AX291" s="13" t="s">
        <v>70</v>
      </c>
      <c r="AY291" s="215" t="s">
        <v>118</v>
      </c>
    </row>
    <row r="292" spans="1:65" s="13" customFormat="1" ht="10.199999999999999">
      <c r="B292" s="205"/>
      <c r="C292" s="206"/>
      <c r="D292" s="201" t="s">
        <v>128</v>
      </c>
      <c r="E292" s="207" t="s">
        <v>19</v>
      </c>
      <c r="F292" s="208" t="s">
        <v>328</v>
      </c>
      <c r="G292" s="206"/>
      <c r="H292" s="209">
        <v>1.2999999999999999E-2</v>
      </c>
      <c r="I292" s="210"/>
      <c r="J292" s="206"/>
      <c r="K292" s="206"/>
      <c r="L292" s="211"/>
      <c r="M292" s="212"/>
      <c r="N292" s="213"/>
      <c r="O292" s="213"/>
      <c r="P292" s="213"/>
      <c r="Q292" s="213"/>
      <c r="R292" s="213"/>
      <c r="S292" s="213"/>
      <c r="T292" s="214"/>
      <c r="AT292" s="215" t="s">
        <v>128</v>
      </c>
      <c r="AU292" s="215" t="s">
        <v>80</v>
      </c>
      <c r="AV292" s="13" t="s">
        <v>80</v>
      </c>
      <c r="AW292" s="13" t="s">
        <v>32</v>
      </c>
      <c r="AX292" s="13" t="s">
        <v>70</v>
      </c>
      <c r="AY292" s="215" t="s">
        <v>118</v>
      </c>
    </row>
    <row r="293" spans="1:65" s="14" customFormat="1" ht="10.199999999999999">
      <c r="B293" s="216"/>
      <c r="C293" s="217"/>
      <c r="D293" s="201" t="s">
        <v>128</v>
      </c>
      <c r="E293" s="218" t="s">
        <v>19</v>
      </c>
      <c r="F293" s="219" t="s">
        <v>136</v>
      </c>
      <c r="G293" s="217"/>
      <c r="H293" s="220">
        <v>0.129</v>
      </c>
      <c r="I293" s="221"/>
      <c r="J293" s="217"/>
      <c r="K293" s="217"/>
      <c r="L293" s="222"/>
      <c r="M293" s="223"/>
      <c r="N293" s="224"/>
      <c r="O293" s="224"/>
      <c r="P293" s="224"/>
      <c r="Q293" s="224"/>
      <c r="R293" s="224"/>
      <c r="S293" s="224"/>
      <c r="T293" s="225"/>
      <c r="AT293" s="226" t="s">
        <v>128</v>
      </c>
      <c r="AU293" s="226" t="s">
        <v>80</v>
      </c>
      <c r="AV293" s="14" t="s">
        <v>126</v>
      </c>
      <c r="AW293" s="14" t="s">
        <v>32</v>
      </c>
      <c r="AX293" s="14" t="s">
        <v>78</v>
      </c>
      <c r="AY293" s="226" t="s">
        <v>118</v>
      </c>
    </row>
    <row r="294" spans="1:65" s="2" customFormat="1" ht="21.6" customHeight="1">
      <c r="A294" s="35"/>
      <c r="B294" s="36"/>
      <c r="C294" s="188" t="s">
        <v>329</v>
      </c>
      <c r="D294" s="188" t="s">
        <v>121</v>
      </c>
      <c r="E294" s="189" t="s">
        <v>330</v>
      </c>
      <c r="F294" s="190" t="s">
        <v>331</v>
      </c>
      <c r="G294" s="191" t="s">
        <v>157</v>
      </c>
      <c r="H294" s="192">
        <v>3.7999999999999999E-2</v>
      </c>
      <c r="I294" s="193"/>
      <c r="J294" s="194">
        <f>ROUND(I294*H294,2)</f>
        <v>0</v>
      </c>
      <c r="K294" s="190" t="s">
        <v>125</v>
      </c>
      <c r="L294" s="40"/>
      <c r="M294" s="195" t="s">
        <v>19</v>
      </c>
      <c r="N294" s="196" t="s">
        <v>41</v>
      </c>
      <c r="O294" s="65"/>
      <c r="P294" s="197">
        <f>O294*H294</f>
        <v>0</v>
      </c>
      <c r="Q294" s="197">
        <v>0</v>
      </c>
      <c r="R294" s="197">
        <f>Q294*H294</f>
        <v>0</v>
      </c>
      <c r="S294" s="197">
        <v>0</v>
      </c>
      <c r="T294" s="198">
        <f>S294*H294</f>
        <v>0</v>
      </c>
      <c r="U294" s="35"/>
      <c r="V294" s="35"/>
      <c r="W294" s="35"/>
      <c r="X294" s="35"/>
      <c r="Y294" s="35"/>
      <c r="Z294" s="35"/>
      <c r="AA294" s="35"/>
      <c r="AB294" s="35"/>
      <c r="AC294" s="35"/>
      <c r="AD294" s="35"/>
      <c r="AE294" s="35"/>
      <c r="AR294" s="199" t="s">
        <v>126</v>
      </c>
      <c r="AT294" s="199" t="s">
        <v>121</v>
      </c>
      <c r="AU294" s="199" t="s">
        <v>80</v>
      </c>
      <c r="AY294" s="18" t="s">
        <v>118</v>
      </c>
      <c r="BE294" s="200">
        <f>IF(N294="základní",J294,0)</f>
        <v>0</v>
      </c>
      <c r="BF294" s="200">
        <f>IF(N294="snížená",J294,0)</f>
        <v>0</v>
      </c>
      <c r="BG294" s="200">
        <f>IF(N294="zákl. přenesená",J294,0)</f>
        <v>0</v>
      </c>
      <c r="BH294" s="200">
        <f>IF(N294="sníž. přenesená",J294,0)</f>
        <v>0</v>
      </c>
      <c r="BI294" s="200">
        <f>IF(N294="nulová",J294,0)</f>
        <v>0</v>
      </c>
      <c r="BJ294" s="18" t="s">
        <v>78</v>
      </c>
      <c r="BK294" s="200">
        <f>ROUND(I294*H294,2)</f>
        <v>0</v>
      </c>
      <c r="BL294" s="18" t="s">
        <v>126</v>
      </c>
      <c r="BM294" s="199" t="s">
        <v>332</v>
      </c>
    </row>
    <row r="295" spans="1:65" s="2" customFormat="1" ht="19.2">
      <c r="A295" s="35"/>
      <c r="B295" s="36"/>
      <c r="C295" s="37"/>
      <c r="D295" s="201" t="s">
        <v>127</v>
      </c>
      <c r="E295" s="37"/>
      <c r="F295" s="202" t="s">
        <v>331</v>
      </c>
      <c r="G295" s="37"/>
      <c r="H295" s="37"/>
      <c r="I295" s="109"/>
      <c r="J295" s="37"/>
      <c r="K295" s="37"/>
      <c r="L295" s="40"/>
      <c r="M295" s="203"/>
      <c r="N295" s="204"/>
      <c r="O295" s="65"/>
      <c r="P295" s="65"/>
      <c r="Q295" s="65"/>
      <c r="R295" s="65"/>
      <c r="S295" s="65"/>
      <c r="T295" s="66"/>
      <c r="U295" s="35"/>
      <c r="V295" s="35"/>
      <c r="W295" s="35"/>
      <c r="X295" s="35"/>
      <c r="Y295" s="35"/>
      <c r="Z295" s="35"/>
      <c r="AA295" s="35"/>
      <c r="AB295" s="35"/>
      <c r="AC295" s="35"/>
      <c r="AD295" s="35"/>
      <c r="AE295" s="35"/>
      <c r="AT295" s="18" t="s">
        <v>127</v>
      </c>
      <c r="AU295" s="18" t="s">
        <v>80</v>
      </c>
    </row>
    <row r="296" spans="1:65" s="13" customFormat="1" ht="10.199999999999999">
      <c r="B296" s="205"/>
      <c r="C296" s="206"/>
      <c r="D296" s="201" t="s">
        <v>128</v>
      </c>
      <c r="E296" s="207" t="s">
        <v>19</v>
      </c>
      <c r="F296" s="208" t="s">
        <v>333</v>
      </c>
      <c r="G296" s="206"/>
      <c r="H296" s="209">
        <v>1.7999999999999999E-2</v>
      </c>
      <c r="I296" s="210"/>
      <c r="J296" s="206"/>
      <c r="K296" s="206"/>
      <c r="L296" s="211"/>
      <c r="M296" s="212"/>
      <c r="N296" s="213"/>
      <c r="O296" s="213"/>
      <c r="P296" s="213"/>
      <c r="Q296" s="213"/>
      <c r="R296" s="213"/>
      <c r="S296" s="213"/>
      <c r="T296" s="214"/>
      <c r="AT296" s="215" t="s">
        <v>128</v>
      </c>
      <c r="AU296" s="215" t="s">
        <v>80</v>
      </c>
      <c r="AV296" s="13" t="s">
        <v>80</v>
      </c>
      <c r="AW296" s="13" t="s">
        <v>32</v>
      </c>
      <c r="AX296" s="13" t="s">
        <v>70</v>
      </c>
      <c r="AY296" s="215" t="s">
        <v>118</v>
      </c>
    </row>
    <row r="297" spans="1:65" s="13" customFormat="1" ht="10.199999999999999">
      <c r="B297" s="205"/>
      <c r="C297" s="206"/>
      <c r="D297" s="201" t="s">
        <v>128</v>
      </c>
      <c r="E297" s="207" t="s">
        <v>19</v>
      </c>
      <c r="F297" s="208" t="s">
        <v>334</v>
      </c>
      <c r="G297" s="206"/>
      <c r="H297" s="209">
        <v>0.02</v>
      </c>
      <c r="I297" s="210"/>
      <c r="J297" s="206"/>
      <c r="K297" s="206"/>
      <c r="L297" s="211"/>
      <c r="M297" s="212"/>
      <c r="N297" s="213"/>
      <c r="O297" s="213"/>
      <c r="P297" s="213"/>
      <c r="Q297" s="213"/>
      <c r="R297" s="213"/>
      <c r="S297" s="213"/>
      <c r="T297" s="214"/>
      <c r="AT297" s="215" t="s">
        <v>128</v>
      </c>
      <c r="AU297" s="215" t="s">
        <v>80</v>
      </c>
      <c r="AV297" s="13" t="s">
        <v>80</v>
      </c>
      <c r="AW297" s="13" t="s">
        <v>32</v>
      </c>
      <c r="AX297" s="13" t="s">
        <v>70</v>
      </c>
      <c r="AY297" s="215" t="s">
        <v>118</v>
      </c>
    </row>
    <row r="298" spans="1:65" s="14" customFormat="1" ht="10.199999999999999">
      <c r="B298" s="216"/>
      <c r="C298" s="217"/>
      <c r="D298" s="201" t="s">
        <v>128</v>
      </c>
      <c r="E298" s="218" t="s">
        <v>19</v>
      </c>
      <c r="F298" s="219" t="s">
        <v>136</v>
      </c>
      <c r="G298" s="217"/>
      <c r="H298" s="220">
        <v>3.7999999999999999E-2</v>
      </c>
      <c r="I298" s="221"/>
      <c r="J298" s="217"/>
      <c r="K298" s="217"/>
      <c r="L298" s="222"/>
      <c r="M298" s="223"/>
      <c r="N298" s="224"/>
      <c r="O298" s="224"/>
      <c r="P298" s="224"/>
      <c r="Q298" s="224"/>
      <c r="R298" s="224"/>
      <c r="S298" s="224"/>
      <c r="T298" s="225"/>
      <c r="AT298" s="226" t="s">
        <v>128</v>
      </c>
      <c r="AU298" s="226" t="s">
        <v>80</v>
      </c>
      <c r="AV298" s="14" t="s">
        <v>126</v>
      </c>
      <c r="AW298" s="14" t="s">
        <v>32</v>
      </c>
      <c r="AX298" s="14" t="s">
        <v>78</v>
      </c>
      <c r="AY298" s="226" t="s">
        <v>118</v>
      </c>
    </row>
    <row r="299" spans="1:65" s="2" customFormat="1" ht="14.4" customHeight="1">
      <c r="A299" s="35"/>
      <c r="B299" s="36"/>
      <c r="C299" s="188" t="s">
        <v>239</v>
      </c>
      <c r="D299" s="188" t="s">
        <v>121</v>
      </c>
      <c r="E299" s="189" t="s">
        <v>335</v>
      </c>
      <c r="F299" s="190" t="s">
        <v>336</v>
      </c>
      <c r="G299" s="191" t="s">
        <v>185</v>
      </c>
      <c r="H299" s="192">
        <v>7.12</v>
      </c>
      <c r="I299" s="193"/>
      <c r="J299" s="194">
        <f>ROUND(I299*H299,2)</f>
        <v>0</v>
      </c>
      <c r="K299" s="190" t="s">
        <v>125</v>
      </c>
      <c r="L299" s="40"/>
      <c r="M299" s="195" t="s">
        <v>19</v>
      </c>
      <c r="N299" s="196" t="s">
        <v>41</v>
      </c>
      <c r="O299" s="65"/>
      <c r="P299" s="197">
        <f>O299*H299</f>
        <v>0</v>
      </c>
      <c r="Q299" s="197">
        <v>0</v>
      </c>
      <c r="R299" s="197">
        <f>Q299*H299</f>
        <v>0</v>
      </c>
      <c r="S299" s="197">
        <v>0</v>
      </c>
      <c r="T299" s="198">
        <f>S299*H299</f>
        <v>0</v>
      </c>
      <c r="U299" s="35"/>
      <c r="V299" s="35"/>
      <c r="W299" s="35"/>
      <c r="X299" s="35"/>
      <c r="Y299" s="35"/>
      <c r="Z299" s="35"/>
      <c r="AA299" s="35"/>
      <c r="AB299" s="35"/>
      <c r="AC299" s="35"/>
      <c r="AD299" s="35"/>
      <c r="AE299" s="35"/>
      <c r="AR299" s="199" t="s">
        <v>126</v>
      </c>
      <c r="AT299" s="199" t="s">
        <v>121</v>
      </c>
      <c r="AU299" s="199" t="s">
        <v>80</v>
      </c>
      <c r="AY299" s="18" t="s">
        <v>118</v>
      </c>
      <c r="BE299" s="200">
        <f>IF(N299="základní",J299,0)</f>
        <v>0</v>
      </c>
      <c r="BF299" s="200">
        <f>IF(N299="snížená",J299,0)</f>
        <v>0</v>
      </c>
      <c r="BG299" s="200">
        <f>IF(N299="zákl. přenesená",J299,0)</f>
        <v>0</v>
      </c>
      <c r="BH299" s="200">
        <f>IF(N299="sníž. přenesená",J299,0)</f>
        <v>0</v>
      </c>
      <c r="BI299" s="200">
        <f>IF(N299="nulová",J299,0)</f>
        <v>0</v>
      </c>
      <c r="BJ299" s="18" t="s">
        <v>78</v>
      </c>
      <c r="BK299" s="200">
        <f>ROUND(I299*H299,2)</f>
        <v>0</v>
      </c>
      <c r="BL299" s="18" t="s">
        <v>126</v>
      </c>
      <c r="BM299" s="199" t="s">
        <v>337</v>
      </c>
    </row>
    <row r="300" spans="1:65" s="2" customFormat="1" ht="10.199999999999999">
      <c r="A300" s="35"/>
      <c r="B300" s="36"/>
      <c r="C300" s="37"/>
      <c r="D300" s="201" t="s">
        <v>127</v>
      </c>
      <c r="E300" s="37"/>
      <c r="F300" s="202" t="s">
        <v>336</v>
      </c>
      <c r="G300" s="37"/>
      <c r="H300" s="37"/>
      <c r="I300" s="109"/>
      <c r="J300" s="37"/>
      <c r="K300" s="37"/>
      <c r="L300" s="40"/>
      <c r="M300" s="203"/>
      <c r="N300" s="204"/>
      <c r="O300" s="65"/>
      <c r="P300" s="65"/>
      <c r="Q300" s="65"/>
      <c r="R300" s="65"/>
      <c r="S300" s="65"/>
      <c r="T300" s="66"/>
      <c r="U300" s="35"/>
      <c r="V300" s="35"/>
      <c r="W300" s="35"/>
      <c r="X300" s="35"/>
      <c r="Y300" s="35"/>
      <c r="Z300" s="35"/>
      <c r="AA300" s="35"/>
      <c r="AB300" s="35"/>
      <c r="AC300" s="35"/>
      <c r="AD300" s="35"/>
      <c r="AE300" s="35"/>
      <c r="AT300" s="18" t="s">
        <v>127</v>
      </c>
      <c r="AU300" s="18" t="s">
        <v>80</v>
      </c>
    </row>
    <row r="301" spans="1:65" s="13" customFormat="1" ht="10.199999999999999">
      <c r="B301" s="205"/>
      <c r="C301" s="206"/>
      <c r="D301" s="201" t="s">
        <v>128</v>
      </c>
      <c r="E301" s="207" t="s">
        <v>19</v>
      </c>
      <c r="F301" s="208" t="s">
        <v>338</v>
      </c>
      <c r="G301" s="206"/>
      <c r="H301" s="209">
        <v>7.12</v>
      </c>
      <c r="I301" s="210"/>
      <c r="J301" s="206"/>
      <c r="K301" s="206"/>
      <c r="L301" s="211"/>
      <c r="M301" s="212"/>
      <c r="N301" s="213"/>
      <c r="O301" s="213"/>
      <c r="P301" s="213"/>
      <c r="Q301" s="213"/>
      <c r="R301" s="213"/>
      <c r="S301" s="213"/>
      <c r="T301" s="214"/>
      <c r="AT301" s="215" t="s">
        <v>128</v>
      </c>
      <c r="AU301" s="215" t="s">
        <v>80</v>
      </c>
      <c r="AV301" s="13" t="s">
        <v>80</v>
      </c>
      <c r="AW301" s="13" t="s">
        <v>32</v>
      </c>
      <c r="AX301" s="13" t="s">
        <v>70</v>
      </c>
      <c r="AY301" s="215" t="s">
        <v>118</v>
      </c>
    </row>
    <row r="302" spans="1:65" s="14" customFormat="1" ht="10.199999999999999">
      <c r="B302" s="216"/>
      <c r="C302" s="217"/>
      <c r="D302" s="201" t="s">
        <v>128</v>
      </c>
      <c r="E302" s="218" t="s">
        <v>19</v>
      </c>
      <c r="F302" s="219" t="s">
        <v>136</v>
      </c>
      <c r="G302" s="217"/>
      <c r="H302" s="220">
        <v>7.12</v>
      </c>
      <c r="I302" s="221"/>
      <c r="J302" s="217"/>
      <c r="K302" s="217"/>
      <c r="L302" s="222"/>
      <c r="M302" s="223"/>
      <c r="N302" s="224"/>
      <c r="O302" s="224"/>
      <c r="P302" s="224"/>
      <c r="Q302" s="224"/>
      <c r="R302" s="224"/>
      <c r="S302" s="224"/>
      <c r="T302" s="225"/>
      <c r="AT302" s="226" t="s">
        <v>128</v>
      </c>
      <c r="AU302" s="226" t="s">
        <v>80</v>
      </c>
      <c r="AV302" s="14" t="s">
        <v>126</v>
      </c>
      <c r="AW302" s="14" t="s">
        <v>32</v>
      </c>
      <c r="AX302" s="14" t="s">
        <v>78</v>
      </c>
      <c r="AY302" s="226" t="s">
        <v>118</v>
      </c>
    </row>
    <row r="303" spans="1:65" s="2" customFormat="1" ht="32.4" customHeight="1">
      <c r="A303" s="35"/>
      <c r="B303" s="36"/>
      <c r="C303" s="188" t="s">
        <v>339</v>
      </c>
      <c r="D303" s="188" t="s">
        <v>121</v>
      </c>
      <c r="E303" s="189" t="s">
        <v>340</v>
      </c>
      <c r="F303" s="190" t="s">
        <v>341</v>
      </c>
      <c r="G303" s="191" t="s">
        <v>185</v>
      </c>
      <c r="H303" s="192">
        <v>22</v>
      </c>
      <c r="I303" s="193"/>
      <c r="J303" s="194">
        <f>ROUND(I303*H303,2)</f>
        <v>0</v>
      </c>
      <c r="K303" s="190" t="s">
        <v>125</v>
      </c>
      <c r="L303" s="40"/>
      <c r="M303" s="195" t="s">
        <v>19</v>
      </c>
      <c r="N303" s="196" t="s">
        <v>41</v>
      </c>
      <c r="O303" s="65"/>
      <c r="P303" s="197">
        <f>O303*H303</f>
        <v>0</v>
      </c>
      <c r="Q303" s="197">
        <v>0</v>
      </c>
      <c r="R303" s="197">
        <f>Q303*H303</f>
        <v>0</v>
      </c>
      <c r="S303" s="197">
        <v>0</v>
      </c>
      <c r="T303" s="198">
        <f>S303*H303</f>
        <v>0</v>
      </c>
      <c r="U303" s="35"/>
      <c r="V303" s="35"/>
      <c r="W303" s="35"/>
      <c r="X303" s="35"/>
      <c r="Y303" s="35"/>
      <c r="Z303" s="35"/>
      <c r="AA303" s="35"/>
      <c r="AB303" s="35"/>
      <c r="AC303" s="35"/>
      <c r="AD303" s="35"/>
      <c r="AE303" s="35"/>
      <c r="AR303" s="199" t="s">
        <v>126</v>
      </c>
      <c r="AT303" s="199" t="s">
        <v>121</v>
      </c>
      <c r="AU303" s="199" t="s">
        <v>80</v>
      </c>
      <c r="AY303" s="18" t="s">
        <v>118</v>
      </c>
      <c r="BE303" s="200">
        <f>IF(N303="základní",J303,0)</f>
        <v>0</v>
      </c>
      <c r="BF303" s="200">
        <f>IF(N303="snížená",J303,0)</f>
        <v>0</v>
      </c>
      <c r="BG303" s="200">
        <f>IF(N303="zákl. přenesená",J303,0)</f>
        <v>0</v>
      </c>
      <c r="BH303" s="200">
        <f>IF(N303="sníž. přenesená",J303,0)</f>
        <v>0</v>
      </c>
      <c r="BI303" s="200">
        <f>IF(N303="nulová",J303,0)</f>
        <v>0</v>
      </c>
      <c r="BJ303" s="18" t="s">
        <v>78</v>
      </c>
      <c r="BK303" s="200">
        <f>ROUND(I303*H303,2)</f>
        <v>0</v>
      </c>
      <c r="BL303" s="18" t="s">
        <v>126</v>
      </c>
      <c r="BM303" s="199" t="s">
        <v>342</v>
      </c>
    </row>
    <row r="304" spans="1:65" s="2" customFormat="1" ht="19.2">
      <c r="A304" s="35"/>
      <c r="B304" s="36"/>
      <c r="C304" s="37"/>
      <c r="D304" s="201" t="s">
        <v>127</v>
      </c>
      <c r="E304" s="37"/>
      <c r="F304" s="202" t="s">
        <v>341</v>
      </c>
      <c r="G304" s="37"/>
      <c r="H304" s="37"/>
      <c r="I304" s="109"/>
      <c r="J304" s="37"/>
      <c r="K304" s="37"/>
      <c r="L304" s="40"/>
      <c r="M304" s="203"/>
      <c r="N304" s="204"/>
      <c r="O304" s="65"/>
      <c r="P304" s="65"/>
      <c r="Q304" s="65"/>
      <c r="R304" s="65"/>
      <c r="S304" s="65"/>
      <c r="T304" s="66"/>
      <c r="U304" s="35"/>
      <c r="V304" s="35"/>
      <c r="W304" s="35"/>
      <c r="X304" s="35"/>
      <c r="Y304" s="35"/>
      <c r="Z304" s="35"/>
      <c r="AA304" s="35"/>
      <c r="AB304" s="35"/>
      <c r="AC304" s="35"/>
      <c r="AD304" s="35"/>
      <c r="AE304" s="35"/>
      <c r="AT304" s="18" t="s">
        <v>127</v>
      </c>
      <c r="AU304" s="18" t="s">
        <v>80</v>
      </c>
    </row>
    <row r="305" spans="1:65" s="13" customFormat="1" ht="20.399999999999999">
      <c r="B305" s="205"/>
      <c r="C305" s="206"/>
      <c r="D305" s="201" t="s">
        <v>128</v>
      </c>
      <c r="E305" s="207" t="s">
        <v>19</v>
      </c>
      <c r="F305" s="208" t="s">
        <v>343</v>
      </c>
      <c r="G305" s="206"/>
      <c r="H305" s="209">
        <v>22</v>
      </c>
      <c r="I305" s="210"/>
      <c r="J305" s="206"/>
      <c r="K305" s="206"/>
      <c r="L305" s="211"/>
      <c r="M305" s="212"/>
      <c r="N305" s="213"/>
      <c r="O305" s="213"/>
      <c r="P305" s="213"/>
      <c r="Q305" s="213"/>
      <c r="R305" s="213"/>
      <c r="S305" s="213"/>
      <c r="T305" s="214"/>
      <c r="AT305" s="215" t="s">
        <v>128</v>
      </c>
      <c r="AU305" s="215" t="s">
        <v>80</v>
      </c>
      <c r="AV305" s="13" t="s">
        <v>80</v>
      </c>
      <c r="AW305" s="13" t="s">
        <v>32</v>
      </c>
      <c r="AX305" s="13" t="s">
        <v>70</v>
      </c>
      <c r="AY305" s="215" t="s">
        <v>118</v>
      </c>
    </row>
    <row r="306" spans="1:65" s="15" customFormat="1" ht="30.6">
      <c r="B306" s="237"/>
      <c r="C306" s="238"/>
      <c r="D306" s="201" t="s">
        <v>128</v>
      </c>
      <c r="E306" s="239" t="s">
        <v>19</v>
      </c>
      <c r="F306" s="240" t="s">
        <v>344</v>
      </c>
      <c r="G306" s="238"/>
      <c r="H306" s="239" t="s">
        <v>19</v>
      </c>
      <c r="I306" s="241"/>
      <c r="J306" s="238"/>
      <c r="K306" s="238"/>
      <c r="L306" s="242"/>
      <c r="M306" s="243"/>
      <c r="N306" s="244"/>
      <c r="O306" s="244"/>
      <c r="P306" s="244"/>
      <c r="Q306" s="244"/>
      <c r="R306" s="244"/>
      <c r="S306" s="244"/>
      <c r="T306" s="245"/>
      <c r="AT306" s="246" t="s">
        <v>128</v>
      </c>
      <c r="AU306" s="246" t="s">
        <v>80</v>
      </c>
      <c r="AV306" s="15" t="s">
        <v>78</v>
      </c>
      <c r="AW306" s="15" t="s">
        <v>32</v>
      </c>
      <c r="AX306" s="15" t="s">
        <v>70</v>
      </c>
      <c r="AY306" s="246" t="s">
        <v>118</v>
      </c>
    </row>
    <row r="307" spans="1:65" s="15" customFormat="1" ht="20.399999999999999">
      <c r="B307" s="237"/>
      <c r="C307" s="238"/>
      <c r="D307" s="201" t="s">
        <v>128</v>
      </c>
      <c r="E307" s="239" t="s">
        <v>19</v>
      </c>
      <c r="F307" s="240" t="s">
        <v>345</v>
      </c>
      <c r="G307" s="238"/>
      <c r="H307" s="239" t="s">
        <v>19</v>
      </c>
      <c r="I307" s="241"/>
      <c r="J307" s="238"/>
      <c r="K307" s="238"/>
      <c r="L307" s="242"/>
      <c r="M307" s="243"/>
      <c r="N307" s="244"/>
      <c r="O307" s="244"/>
      <c r="P307" s="244"/>
      <c r="Q307" s="244"/>
      <c r="R307" s="244"/>
      <c r="S307" s="244"/>
      <c r="T307" s="245"/>
      <c r="AT307" s="246" t="s">
        <v>128</v>
      </c>
      <c r="AU307" s="246" t="s">
        <v>80</v>
      </c>
      <c r="AV307" s="15" t="s">
        <v>78</v>
      </c>
      <c r="AW307" s="15" t="s">
        <v>32</v>
      </c>
      <c r="AX307" s="15" t="s">
        <v>70</v>
      </c>
      <c r="AY307" s="246" t="s">
        <v>118</v>
      </c>
    </row>
    <row r="308" spans="1:65" s="14" customFormat="1" ht="10.199999999999999">
      <c r="B308" s="216"/>
      <c r="C308" s="217"/>
      <c r="D308" s="201" t="s">
        <v>128</v>
      </c>
      <c r="E308" s="218" t="s">
        <v>19</v>
      </c>
      <c r="F308" s="219" t="s">
        <v>136</v>
      </c>
      <c r="G308" s="217"/>
      <c r="H308" s="220">
        <v>22</v>
      </c>
      <c r="I308" s="221"/>
      <c r="J308" s="217"/>
      <c r="K308" s="217"/>
      <c r="L308" s="222"/>
      <c r="M308" s="223"/>
      <c r="N308" s="224"/>
      <c r="O308" s="224"/>
      <c r="P308" s="224"/>
      <c r="Q308" s="224"/>
      <c r="R308" s="224"/>
      <c r="S308" s="224"/>
      <c r="T308" s="225"/>
      <c r="AT308" s="226" t="s">
        <v>128</v>
      </c>
      <c r="AU308" s="226" t="s">
        <v>80</v>
      </c>
      <c r="AV308" s="14" t="s">
        <v>126</v>
      </c>
      <c r="AW308" s="14" t="s">
        <v>32</v>
      </c>
      <c r="AX308" s="14" t="s">
        <v>78</v>
      </c>
      <c r="AY308" s="226" t="s">
        <v>118</v>
      </c>
    </row>
    <row r="309" spans="1:65" s="2" customFormat="1" ht="32.4" customHeight="1">
      <c r="A309" s="35"/>
      <c r="B309" s="36"/>
      <c r="C309" s="188" t="s">
        <v>243</v>
      </c>
      <c r="D309" s="188" t="s">
        <v>121</v>
      </c>
      <c r="E309" s="189" t="s">
        <v>346</v>
      </c>
      <c r="F309" s="190" t="s">
        <v>347</v>
      </c>
      <c r="G309" s="191" t="s">
        <v>185</v>
      </c>
      <c r="H309" s="192">
        <v>50</v>
      </c>
      <c r="I309" s="193"/>
      <c r="J309" s="194">
        <f>ROUND(I309*H309,2)</f>
        <v>0</v>
      </c>
      <c r="K309" s="190" t="s">
        <v>125</v>
      </c>
      <c r="L309" s="40"/>
      <c r="M309" s="195" t="s">
        <v>19</v>
      </c>
      <c r="N309" s="196" t="s">
        <v>41</v>
      </c>
      <c r="O309" s="65"/>
      <c r="P309" s="197">
        <f>O309*H309</f>
        <v>0</v>
      </c>
      <c r="Q309" s="197">
        <v>0</v>
      </c>
      <c r="R309" s="197">
        <f>Q309*H309</f>
        <v>0</v>
      </c>
      <c r="S309" s="197">
        <v>0</v>
      </c>
      <c r="T309" s="198">
        <f>S309*H309</f>
        <v>0</v>
      </c>
      <c r="U309" s="35"/>
      <c r="V309" s="35"/>
      <c r="W309" s="35"/>
      <c r="X309" s="35"/>
      <c r="Y309" s="35"/>
      <c r="Z309" s="35"/>
      <c r="AA309" s="35"/>
      <c r="AB309" s="35"/>
      <c r="AC309" s="35"/>
      <c r="AD309" s="35"/>
      <c r="AE309" s="35"/>
      <c r="AR309" s="199" t="s">
        <v>126</v>
      </c>
      <c r="AT309" s="199" t="s">
        <v>121</v>
      </c>
      <c r="AU309" s="199" t="s">
        <v>80</v>
      </c>
      <c r="AY309" s="18" t="s">
        <v>118</v>
      </c>
      <c r="BE309" s="200">
        <f>IF(N309="základní",J309,0)</f>
        <v>0</v>
      </c>
      <c r="BF309" s="200">
        <f>IF(N309="snížená",J309,0)</f>
        <v>0</v>
      </c>
      <c r="BG309" s="200">
        <f>IF(N309="zákl. přenesená",J309,0)</f>
        <v>0</v>
      </c>
      <c r="BH309" s="200">
        <f>IF(N309="sníž. přenesená",J309,0)</f>
        <v>0</v>
      </c>
      <c r="BI309" s="200">
        <f>IF(N309="nulová",J309,0)</f>
        <v>0</v>
      </c>
      <c r="BJ309" s="18" t="s">
        <v>78</v>
      </c>
      <c r="BK309" s="200">
        <f>ROUND(I309*H309,2)</f>
        <v>0</v>
      </c>
      <c r="BL309" s="18" t="s">
        <v>126</v>
      </c>
      <c r="BM309" s="199" t="s">
        <v>348</v>
      </c>
    </row>
    <row r="310" spans="1:65" s="2" customFormat="1" ht="19.2">
      <c r="A310" s="35"/>
      <c r="B310" s="36"/>
      <c r="C310" s="37"/>
      <c r="D310" s="201" t="s">
        <v>127</v>
      </c>
      <c r="E310" s="37"/>
      <c r="F310" s="202" t="s">
        <v>347</v>
      </c>
      <c r="G310" s="37"/>
      <c r="H310" s="37"/>
      <c r="I310" s="109"/>
      <c r="J310" s="37"/>
      <c r="K310" s="37"/>
      <c r="L310" s="40"/>
      <c r="M310" s="203"/>
      <c r="N310" s="204"/>
      <c r="O310" s="65"/>
      <c r="P310" s="65"/>
      <c r="Q310" s="65"/>
      <c r="R310" s="65"/>
      <c r="S310" s="65"/>
      <c r="T310" s="66"/>
      <c r="U310" s="35"/>
      <c r="V310" s="35"/>
      <c r="W310" s="35"/>
      <c r="X310" s="35"/>
      <c r="Y310" s="35"/>
      <c r="Z310" s="35"/>
      <c r="AA310" s="35"/>
      <c r="AB310" s="35"/>
      <c r="AC310" s="35"/>
      <c r="AD310" s="35"/>
      <c r="AE310" s="35"/>
      <c r="AT310" s="18" t="s">
        <v>127</v>
      </c>
      <c r="AU310" s="18" t="s">
        <v>80</v>
      </c>
    </row>
    <row r="311" spans="1:65" s="13" customFormat="1" ht="10.199999999999999">
      <c r="B311" s="205"/>
      <c r="C311" s="206"/>
      <c r="D311" s="201" t="s">
        <v>128</v>
      </c>
      <c r="E311" s="207" t="s">
        <v>19</v>
      </c>
      <c r="F311" s="208" t="s">
        <v>349</v>
      </c>
      <c r="G311" s="206"/>
      <c r="H311" s="209">
        <v>50</v>
      </c>
      <c r="I311" s="210"/>
      <c r="J311" s="206"/>
      <c r="K311" s="206"/>
      <c r="L311" s="211"/>
      <c r="M311" s="212"/>
      <c r="N311" s="213"/>
      <c r="O311" s="213"/>
      <c r="P311" s="213"/>
      <c r="Q311" s="213"/>
      <c r="R311" s="213"/>
      <c r="S311" s="213"/>
      <c r="T311" s="214"/>
      <c r="AT311" s="215" t="s">
        <v>128</v>
      </c>
      <c r="AU311" s="215" t="s">
        <v>80</v>
      </c>
      <c r="AV311" s="13" t="s">
        <v>80</v>
      </c>
      <c r="AW311" s="13" t="s">
        <v>32</v>
      </c>
      <c r="AX311" s="13" t="s">
        <v>70</v>
      </c>
      <c r="AY311" s="215" t="s">
        <v>118</v>
      </c>
    </row>
    <row r="312" spans="1:65" s="14" customFormat="1" ht="10.199999999999999">
      <c r="B312" s="216"/>
      <c r="C312" s="217"/>
      <c r="D312" s="201" t="s">
        <v>128</v>
      </c>
      <c r="E312" s="218" t="s">
        <v>19</v>
      </c>
      <c r="F312" s="219" t="s">
        <v>136</v>
      </c>
      <c r="G312" s="217"/>
      <c r="H312" s="220">
        <v>50</v>
      </c>
      <c r="I312" s="221"/>
      <c r="J312" s="217"/>
      <c r="K312" s="217"/>
      <c r="L312" s="222"/>
      <c r="M312" s="223"/>
      <c r="N312" s="224"/>
      <c r="O312" s="224"/>
      <c r="P312" s="224"/>
      <c r="Q312" s="224"/>
      <c r="R312" s="224"/>
      <c r="S312" s="224"/>
      <c r="T312" s="225"/>
      <c r="AT312" s="226" t="s">
        <v>128</v>
      </c>
      <c r="AU312" s="226" t="s">
        <v>80</v>
      </c>
      <c r="AV312" s="14" t="s">
        <v>126</v>
      </c>
      <c r="AW312" s="14" t="s">
        <v>32</v>
      </c>
      <c r="AX312" s="14" t="s">
        <v>78</v>
      </c>
      <c r="AY312" s="226" t="s">
        <v>118</v>
      </c>
    </row>
    <row r="313" spans="1:65" s="2" customFormat="1" ht="32.4" customHeight="1">
      <c r="A313" s="35"/>
      <c r="B313" s="36"/>
      <c r="C313" s="188" t="s">
        <v>350</v>
      </c>
      <c r="D313" s="188" t="s">
        <v>121</v>
      </c>
      <c r="E313" s="189" t="s">
        <v>351</v>
      </c>
      <c r="F313" s="190" t="s">
        <v>352</v>
      </c>
      <c r="G313" s="191" t="s">
        <v>185</v>
      </c>
      <c r="H313" s="192">
        <v>868.2</v>
      </c>
      <c r="I313" s="193"/>
      <c r="J313" s="194">
        <f>ROUND(I313*H313,2)</f>
        <v>0</v>
      </c>
      <c r="K313" s="190" t="s">
        <v>125</v>
      </c>
      <c r="L313" s="40"/>
      <c r="M313" s="195" t="s">
        <v>19</v>
      </c>
      <c r="N313" s="196" t="s">
        <v>41</v>
      </c>
      <c r="O313" s="65"/>
      <c r="P313" s="197">
        <f>O313*H313</f>
        <v>0</v>
      </c>
      <c r="Q313" s="197">
        <v>0</v>
      </c>
      <c r="R313" s="197">
        <f>Q313*H313</f>
        <v>0</v>
      </c>
      <c r="S313" s="197">
        <v>0</v>
      </c>
      <c r="T313" s="198">
        <f>S313*H313</f>
        <v>0</v>
      </c>
      <c r="U313" s="35"/>
      <c r="V313" s="35"/>
      <c r="W313" s="35"/>
      <c r="X313" s="35"/>
      <c r="Y313" s="35"/>
      <c r="Z313" s="35"/>
      <c r="AA313" s="35"/>
      <c r="AB313" s="35"/>
      <c r="AC313" s="35"/>
      <c r="AD313" s="35"/>
      <c r="AE313" s="35"/>
      <c r="AR313" s="199" t="s">
        <v>126</v>
      </c>
      <c r="AT313" s="199" t="s">
        <v>121</v>
      </c>
      <c r="AU313" s="199" t="s">
        <v>80</v>
      </c>
      <c r="AY313" s="18" t="s">
        <v>118</v>
      </c>
      <c r="BE313" s="200">
        <f>IF(N313="základní",J313,0)</f>
        <v>0</v>
      </c>
      <c r="BF313" s="200">
        <f>IF(N313="snížená",J313,0)</f>
        <v>0</v>
      </c>
      <c r="BG313" s="200">
        <f>IF(N313="zákl. přenesená",J313,0)</f>
        <v>0</v>
      </c>
      <c r="BH313" s="200">
        <f>IF(N313="sníž. přenesená",J313,0)</f>
        <v>0</v>
      </c>
      <c r="BI313" s="200">
        <f>IF(N313="nulová",J313,0)</f>
        <v>0</v>
      </c>
      <c r="BJ313" s="18" t="s">
        <v>78</v>
      </c>
      <c r="BK313" s="200">
        <f>ROUND(I313*H313,2)</f>
        <v>0</v>
      </c>
      <c r="BL313" s="18" t="s">
        <v>126</v>
      </c>
      <c r="BM313" s="199" t="s">
        <v>353</v>
      </c>
    </row>
    <row r="314" spans="1:65" s="2" customFormat="1" ht="19.2">
      <c r="A314" s="35"/>
      <c r="B314" s="36"/>
      <c r="C314" s="37"/>
      <c r="D314" s="201" t="s">
        <v>127</v>
      </c>
      <c r="E314" s="37"/>
      <c r="F314" s="202" t="s">
        <v>352</v>
      </c>
      <c r="G314" s="37"/>
      <c r="H314" s="37"/>
      <c r="I314" s="109"/>
      <c r="J314" s="37"/>
      <c r="K314" s="37"/>
      <c r="L314" s="40"/>
      <c r="M314" s="203"/>
      <c r="N314" s="204"/>
      <c r="O314" s="65"/>
      <c r="P314" s="65"/>
      <c r="Q314" s="65"/>
      <c r="R314" s="65"/>
      <c r="S314" s="65"/>
      <c r="T314" s="66"/>
      <c r="U314" s="35"/>
      <c r="V314" s="35"/>
      <c r="W314" s="35"/>
      <c r="X314" s="35"/>
      <c r="Y314" s="35"/>
      <c r="Z314" s="35"/>
      <c r="AA314" s="35"/>
      <c r="AB314" s="35"/>
      <c r="AC314" s="35"/>
      <c r="AD314" s="35"/>
      <c r="AE314" s="35"/>
      <c r="AT314" s="18" t="s">
        <v>127</v>
      </c>
      <c r="AU314" s="18" t="s">
        <v>80</v>
      </c>
    </row>
    <row r="315" spans="1:65" s="13" customFormat="1" ht="10.199999999999999">
      <c r="B315" s="205"/>
      <c r="C315" s="206"/>
      <c r="D315" s="201" t="s">
        <v>128</v>
      </c>
      <c r="E315" s="207" t="s">
        <v>19</v>
      </c>
      <c r="F315" s="208" t="s">
        <v>354</v>
      </c>
      <c r="G315" s="206"/>
      <c r="H315" s="209">
        <v>868.2</v>
      </c>
      <c r="I315" s="210"/>
      <c r="J315" s="206"/>
      <c r="K315" s="206"/>
      <c r="L315" s="211"/>
      <c r="M315" s="212"/>
      <c r="N315" s="213"/>
      <c r="O315" s="213"/>
      <c r="P315" s="213"/>
      <c r="Q315" s="213"/>
      <c r="R315" s="213"/>
      <c r="S315" s="213"/>
      <c r="T315" s="214"/>
      <c r="AT315" s="215" t="s">
        <v>128</v>
      </c>
      <c r="AU315" s="215" t="s">
        <v>80</v>
      </c>
      <c r="AV315" s="13" t="s">
        <v>80</v>
      </c>
      <c r="AW315" s="13" t="s">
        <v>32</v>
      </c>
      <c r="AX315" s="13" t="s">
        <v>70</v>
      </c>
      <c r="AY315" s="215" t="s">
        <v>118</v>
      </c>
    </row>
    <row r="316" spans="1:65" s="14" customFormat="1" ht="10.199999999999999">
      <c r="B316" s="216"/>
      <c r="C316" s="217"/>
      <c r="D316" s="201" t="s">
        <v>128</v>
      </c>
      <c r="E316" s="218" t="s">
        <v>19</v>
      </c>
      <c r="F316" s="219" t="s">
        <v>136</v>
      </c>
      <c r="G316" s="217"/>
      <c r="H316" s="220">
        <v>868.2</v>
      </c>
      <c r="I316" s="221"/>
      <c r="J316" s="217"/>
      <c r="K316" s="217"/>
      <c r="L316" s="222"/>
      <c r="M316" s="223"/>
      <c r="N316" s="224"/>
      <c r="O316" s="224"/>
      <c r="P316" s="224"/>
      <c r="Q316" s="224"/>
      <c r="R316" s="224"/>
      <c r="S316" s="224"/>
      <c r="T316" s="225"/>
      <c r="AT316" s="226" t="s">
        <v>128</v>
      </c>
      <c r="AU316" s="226" t="s">
        <v>80</v>
      </c>
      <c r="AV316" s="14" t="s">
        <v>126</v>
      </c>
      <c r="AW316" s="14" t="s">
        <v>32</v>
      </c>
      <c r="AX316" s="14" t="s">
        <v>78</v>
      </c>
      <c r="AY316" s="226" t="s">
        <v>118</v>
      </c>
    </row>
    <row r="317" spans="1:65" s="2" customFormat="1" ht="21.6" customHeight="1">
      <c r="A317" s="35"/>
      <c r="B317" s="36"/>
      <c r="C317" s="227" t="s">
        <v>248</v>
      </c>
      <c r="D317" s="227" t="s">
        <v>149</v>
      </c>
      <c r="E317" s="228" t="s">
        <v>355</v>
      </c>
      <c r="F317" s="229" t="s">
        <v>356</v>
      </c>
      <c r="G317" s="230" t="s">
        <v>233</v>
      </c>
      <c r="H317" s="231">
        <v>1622</v>
      </c>
      <c r="I317" s="232"/>
      <c r="J317" s="233">
        <f>ROUND(I317*H317,2)</f>
        <v>0</v>
      </c>
      <c r="K317" s="229" t="s">
        <v>125</v>
      </c>
      <c r="L317" s="234"/>
      <c r="M317" s="235" t="s">
        <v>19</v>
      </c>
      <c r="N317" s="236" t="s">
        <v>41</v>
      </c>
      <c r="O317" s="65"/>
      <c r="P317" s="197">
        <f>O317*H317</f>
        <v>0</v>
      </c>
      <c r="Q317" s="197">
        <v>0</v>
      </c>
      <c r="R317" s="197">
        <f>Q317*H317</f>
        <v>0</v>
      </c>
      <c r="S317" s="197">
        <v>0</v>
      </c>
      <c r="T317" s="198">
        <f>S317*H317</f>
        <v>0</v>
      </c>
      <c r="U317" s="35"/>
      <c r="V317" s="35"/>
      <c r="W317" s="35"/>
      <c r="X317" s="35"/>
      <c r="Y317" s="35"/>
      <c r="Z317" s="35"/>
      <c r="AA317" s="35"/>
      <c r="AB317" s="35"/>
      <c r="AC317" s="35"/>
      <c r="AD317" s="35"/>
      <c r="AE317" s="35"/>
      <c r="AR317" s="199" t="s">
        <v>147</v>
      </c>
      <c r="AT317" s="199" t="s">
        <v>149</v>
      </c>
      <c r="AU317" s="199" t="s">
        <v>80</v>
      </c>
      <c r="AY317" s="18" t="s">
        <v>118</v>
      </c>
      <c r="BE317" s="200">
        <f>IF(N317="základní",J317,0)</f>
        <v>0</v>
      </c>
      <c r="BF317" s="200">
        <f>IF(N317="snížená",J317,0)</f>
        <v>0</v>
      </c>
      <c r="BG317" s="200">
        <f>IF(N317="zákl. přenesená",J317,0)</f>
        <v>0</v>
      </c>
      <c r="BH317" s="200">
        <f>IF(N317="sníž. přenesená",J317,0)</f>
        <v>0</v>
      </c>
      <c r="BI317" s="200">
        <f>IF(N317="nulová",J317,0)</f>
        <v>0</v>
      </c>
      <c r="BJ317" s="18" t="s">
        <v>78</v>
      </c>
      <c r="BK317" s="200">
        <f>ROUND(I317*H317,2)</f>
        <v>0</v>
      </c>
      <c r="BL317" s="18" t="s">
        <v>126</v>
      </c>
      <c r="BM317" s="199" t="s">
        <v>357</v>
      </c>
    </row>
    <row r="318" spans="1:65" s="2" customFormat="1" ht="10.199999999999999">
      <c r="A318" s="35"/>
      <c r="B318" s="36"/>
      <c r="C318" s="37"/>
      <c r="D318" s="201" t="s">
        <v>127</v>
      </c>
      <c r="E318" s="37"/>
      <c r="F318" s="202" t="s">
        <v>356</v>
      </c>
      <c r="G318" s="37"/>
      <c r="H318" s="37"/>
      <c r="I318" s="109"/>
      <c r="J318" s="37"/>
      <c r="K318" s="37"/>
      <c r="L318" s="40"/>
      <c r="M318" s="203"/>
      <c r="N318" s="204"/>
      <c r="O318" s="65"/>
      <c r="P318" s="65"/>
      <c r="Q318" s="65"/>
      <c r="R318" s="65"/>
      <c r="S318" s="65"/>
      <c r="T318" s="66"/>
      <c r="U318" s="35"/>
      <c r="V318" s="35"/>
      <c r="W318" s="35"/>
      <c r="X318" s="35"/>
      <c r="Y318" s="35"/>
      <c r="Z318" s="35"/>
      <c r="AA318" s="35"/>
      <c r="AB318" s="35"/>
      <c r="AC318" s="35"/>
      <c r="AD318" s="35"/>
      <c r="AE318" s="35"/>
      <c r="AT318" s="18" t="s">
        <v>127</v>
      </c>
      <c r="AU318" s="18" t="s">
        <v>80</v>
      </c>
    </row>
    <row r="319" spans="1:65" s="13" customFormat="1" ht="10.199999999999999">
      <c r="B319" s="205"/>
      <c r="C319" s="206"/>
      <c r="D319" s="201" t="s">
        <v>128</v>
      </c>
      <c r="E319" s="207" t="s">
        <v>19</v>
      </c>
      <c r="F319" s="208" t="s">
        <v>358</v>
      </c>
      <c r="G319" s="206"/>
      <c r="H319" s="209">
        <v>1448</v>
      </c>
      <c r="I319" s="210"/>
      <c r="J319" s="206"/>
      <c r="K319" s="206"/>
      <c r="L319" s="211"/>
      <c r="M319" s="212"/>
      <c r="N319" s="213"/>
      <c r="O319" s="213"/>
      <c r="P319" s="213"/>
      <c r="Q319" s="213"/>
      <c r="R319" s="213"/>
      <c r="S319" s="213"/>
      <c r="T319" s="214"/>
      <c r="AT319" s="215" t="s">
        <v>128</v>
      </c>
      <c r="AU319" s="215" t="s">
        <v>80</v>
      </c>
      <c r="AV319" s="13" t="s">
        <v>80</v>
      </c>
      <c r="AW319" s="13" t="s">
        <v>32</v>
      </c>
      <c r="AX319" s="13" t="s">
        <v>70</v>
      </c>
      <c r="AY319" s="215" t="s">
        <v>118</v>
      </c>
    </row>
    <row r="320" spans="1:65" s="13" customFormat="1" ht="10.199999999999999">
      <c r="B320" s="205"/>
      <c r="C320" s="206"/>
      <c r="D320" s="201" t="s">
        <v>128</v>
      </c>
      <c r="E320" s="207" t="s">
        <v>19</v>
      </c>
      <c r="F320" s="208" t="s">
        <v>359</v>
      </c>
      <c r="G320" s="206"/>
      <c r="H320" s="209">
        <v>78</v>
      </c>
      <c r="I320" s="210"/>
      <c r="J320" s="206"/>
      <c r="K320" s="206"/>
      <c r="L320" s="211"/>
      <c r="M320" s="212"/>
      <c r="N320" s="213"/>
      <c r="O320" s="213"/>
      <c r="P320" s="213"/>
      <c r="Q320" s="213"/>
      <c r="R320" s="213"/>
      <c r="S320" s="213"/>
      <c r="T320" s="214"/>
      <c r="AT320" s="215" t="s">
        <v>128</v>
      </c>
      <c r="AU320" s="215" t="s">
        <v>80</v>
      </c>
      <c r="AV320" s="13" t="s">
        <v>80</v>
      </c>
      <c r="AW320" s="13" t="s">
        <v>32</v>
      </c>
      <c r="AX320" s="13" t="s">
        <v>70</v>
      </c>
      <c r="AY320" s="215" t="s">
        <v>118</v>
      </c>
    </row>
    <row r="321" spans="1:65" s="13" customFormat="1" ht="10.199999999999999">
      <c r="B321" s="205"/>
      <c r="C321" s="206"/>
      <c r="D321" s="201" t="s">
        <v>128</v>
      </c>
      <c r="E321" s="207" t="s">
        <v>19</v>
      </c>
      <c r="F321" s="208" t="s">
        <v>360</v>
      </c>
      <c r="G321" s="206"/>
      <c r="H321" s="209">
        <v>88</v>
      </c>
      <c r="I321" s="210"/>
      <c r="J321" s="206"/>
      <c r="K321" s="206"/>
      <c r="L321" s="211"/>
      <c r="M321" s="212"/>
      <c r="N321" s="213"/>
      <c r="O321" s="213"/>
      <c r="P321" s="213"/>
      <c r="Q321" s="213"/>
      <c r="R321" s="213"/>
      <c r="S321" s="213"/>
      <c r="T321" s="214"/>
      <c r="AT321" s="215" t="s">
        <v>128</v>
      </c>
      <c r="AU321" s="215" t="s">
        <v>80</v>
      </c>
      <c r="AV321" s="13" t="s">
        <v>80</v>
      </c>
      <c r="AW321" s="13" t="s">
        <v>32</v>
      </c>
      <c r="AX321" s="13" t="s">
        <v>70</v>
      </c>
      <c r="AY321" s="215" t="s">
        <v>118</v>
      </c>
    </row>
    <row r="322" spans="1:65" s="13" customFormat="1" ht="10.199999999999999">
      <c r="B322" s="205"/>
      <c r="C322" s="206"/>
      <c r="D322" s="201" t="s">
        <v>128</v>
      </c>
      <c r="E322" s="207" t="s">
        <v>19</v>
      </c>
      <c r="F322" s="208" t="s">
        <v>361</v>
      </c>
      <c r="G322" s="206"/>
      <c r="H322" s="209">
        <v>8</v>
      </c>
      <c r="I322" s="210"/>
      <c r="J322" s="206"/>
      <c r="K322" s="206"/>
      <c r="L322" s="211"/>
      <c r="M322" s="212"/>
      <c r="N322" s="213"/>
      <c r="O322" s="213"/>
      <c r="P322" s="213"/>
      <c r="Q322" s="213"/>
      <c r="R322" s="213"/>
      <c r="S322" s="213"/>
      <c r="T322" s="214"/>
      <c r="AT322" s="215" t="s">
        <v>128</v>
      </c>
      <c r="AU322" s="215" t="s">
        <v>80</v>
      </c>
      <c r="AV322" s="13" t="s">
        <v>80</v>
      </c>
      <c r="AW322" s="13" t="s">
        <v>32</v>
      </c>
      <c r="AX322" s="13" t="s">
        <v>70</v>
      </c>
      <c r="AY322" s="215" t="s">
        <v>118</v>
      </c>
    </row>
    <row r="323" spans="1:65" s="14" customFormat="1" ht="10.199999999999999">
      <c r="B323" s="216"/>
      <c r="C323" s="217"/>
      <c r="D323" s="201" t="s">
        <v>128</v>
      </c>
      <c r="E323" s="218" t="s">
        <v>19</v>
      </c>
      <c r="F323" s="219" t="s">
        <v>136</v>
      </c>
      <c r="G323" s="217"/>
      <c r="H323" s="220">
        <v>1622</v>
      </c>
      <c r="I323" s="221"/>
      <c r="J323" s="217"/>
      <c r="K323" s="217"/>
      <c r="L323" s="222"/>
      <c r="M323" s="223"/>
      <c r="N323" s="224"/>
      <c r="O323" s="224"/>
      <c r="P323" s="224"/>
      <c r="Q323" s="224"/>
      <c r="R323" s="224"/>
      <c r="S323" s="224"/>
      <c r="T323" s="225"/>
      <c r="AT323" s="226" t="s">
        <v>128</v>
      </c>
      <c r="AU323" s="226" t="s">
        <v>80</v>
      </c>
      <c r="AV323" s="14" t="s">
        <v>126</v>
      </c>
      <c r="AW323" s="14" t="s">
        <v>32</v>
      </c>
      <c r="AX323" s="14" t="s">
        <v>78</v>
      </c>
      <c r="AY323" s="226" t="s">
        <v>118</v>
      </c>
    </row>
    <row r="324" spans="1:65" s="2" customFormat="1" ht="21.6" customHeight="1">
      <c r="A324" s="35"/>
      <c r="B324" s="36"/>
      <c r="C324" s="227" t="s">
        <v>362</v>
      </c>
      <c r="D324" s="227" t="s">
        <v>149</v>
      </c>
      <c r="E324" s="228" t="s">
        <v>363</v>
      </c>
      <c r="F324" s="229" t="s">
        <v>364</v>
      </c>
      <c r="G324" s="230" t="s">
        <v>233</v>
      </c>
      <c r="H324" s="231">
        <v>2214</v>
      </c>
      <c r="I324" s="232"/>
      <c r="J324" s="233">
        <f>ROUND(I324*H324,2)</f>
        <v>0</v>
      </c>
      <c r="K324" s="229" t="s">
        <v>125</v>
      </c>
      <c r="L324" s="234"/>
      <c r="M324" s="235" t="s">
        <v>19</v>
      </c>
      <c r="N324" s="236" t="s">
        <v>41</v>
      </c>
      <c r="O324" s="65"/>
      <c r="P324" s="197">
        <f>O324*H324</f>
        <v>0</v>
      </c>
      <c r="Q324" s="197">
        <v>0</v>
      </c>
      <c r="R324" s="197">
        <f>Q324*H324</f>
        <v>0</v>
      </c>
      <c r="S324" s="197">
        <v>0</v>
      </c>
      <c r="T324" s="198">
        <f>S324*H324</f>
        <v>0</v>
      </c>
      <c r="U324" s="35"/>
      <c r="V324" s="35"/>
      <c r="W324" s="35"/>
      <c r="X324" s="35"/>
      <c r="Y324" s="35"/>
      <c r="Z324" s="35"/>
      <c r="AA324" s="35"/>
      <c r="AB324" s="35"/>
      <c r="AC324" s="35"/>
      <c r="AD324" s="35"/>
      <c r="AE324" s="35"/>
      <c r="AR324" s="199" t="s">
        <v>147</v>
      </c>
      <c r="AT324" s="199" t="s">
        <v>149</v>
      </c>
      <c r="AU324" s="199" t="s">
        <v>80</v>
      </c>
      <c r="AY324" s="18" t="s">
        <v>118</v>
      </c>
      <c r="BE324" s="200">
        <f>IF(N324="základní",J324,0)</f>
        <v>0</v>
      </c>
      <c r="BF324" s="200">
        <f>IF(N324="snížená",J324,0)</f>
        <v>0</v>
      </c>
      <c r="BG324" s="200">
        <f>IF(N324="zákl. přenesená",J324,0)</f>
        <v>0</v>
      </c>
      <c r="BH324" s="200">
        <f>IF(N324="sníž. přenesená",J324,0)</f>
        <v>0</v>
      </c>
      <c r="BI324" s="200">
        <f>IF(N324="nulová",J324,0)</f>
        <v>0</v>
      </c>
      <c r="BJ324" s="18" t="s">
        <v>78</v>
      </c>
      <c r="BK324" s="200">
        <f>ROUND(I324*H324,2)</f>
        <v>0</v>
      </c>
      <c r="BL324" s="18" t="s">
        <v>126</v>
      </c>
      <c r="BM324" s="199" t="s">
        <v>365</v>
      </c>
    </row>
    <row r="325" spans="1:65" s="2" customFormat="1" ht="10.199999999999999">
      <c r="A325" s="35"/>
      <c r="B325" s="36"/>
      <c r="C325" s="37"/>
      <c r="D325" s="201" t="s">
        <v>127</v>
      </c>
      <c r="E325" s="37"/>
      <c r="F325" s="202" t="s">
        <v>364</v>
      </c>
      <c r="G325" s="37"/>
      <c r="H325" s="37"/>
      <c r="I325" s="109"/>
      <c r="J325" s="37"/>
      <c r="K325" s="37"/>
      <c r="L325" s="40"/>
      <c r="M325" s="203"/>
      <c r="N325" s="204"/>
      <c r="O325" s="65"/>
      <c r="P325" s="65"/>
      <c r="Q325" s="65"/>
      <c r="R325" s="65"/>
      <c r="S325" s="65"/>
      <c r="T325" s="66"/>
      <c r="U325" s="35"/>
      <c r="V325" s="35"/>
      <c r="W325" s="35"/>
      <c r="X325" s="35"/>
      <c r="Y325" s="35"/>
      <c r="Z325" s="35"/>
      <c r="AA325" s="35"/>
      <c r="AB325" s="35"/>
      <c r="AC325" s="35"/>
      <c r="AD325" s="35"/>
      <c r="AE325" s="35"/>
      <c r="AT325" s="18" t="s">
        <v>127</v>
      </c>
      <c r="AU325" s="18" t="s">
        <v>80</v>
      </c>
    </row>
    <row r="326" spans="1:65" s="13" customFormat="1" ht="10.199999999999999">
      <c r="B326" s="205"/>
      <c r="C326" s="206"/>
      <c r="D326" s="201" t="s">
        <v>128</v>
      </c>
      <c r="E326" s="207" t="s">
        <v>19</v>
      </c>
      <c r="F326" s="208" t="s">
        <v>366</v>
      </c>
      <c r="G326" s="206"/>
      <c r="H326" s="209">
        <v>1294</v>
      </c>
      <c r="I326" s="210"/>
      <c r="J326" s="206"/>
      <c r="K326" s="206"/>
      <c r="L326" s="211"/>
      <c r="M326" s="212"/>
      <c r="N326" s="213"/>
      <c r="O326" s="213"/>
      <c r="P326" s="213"/>
      <c r="Q326" s="213"/>
      <c r="R326" s="213"/>
      <c r="S326" s="213"/>
      <c r="T326" s="214"/>
      <c r="AT326" s="215" t="s">
        <v>128</v>
      </c>
      <c r="AU326" s="215" t="s">
        <v>80</v>
      </c>
      <c r="AV326" s="13" t="s">
        <v>80</v>
      </c>
      <c r="AW326" s="13" t="s">
        <v>32</v>
      </c>
      <c r="AX326" s="13" t="s">
        <v>70</v>
      </c>
      <c r="AY326" s="215" t="s">
        <v>118</v>
      </c>
    </row>
    <row r="327" spans="1:65" s="13" customFormat="1" ht="10.199999999999999">
      <c r="B327" s="205"/>
      <c r="C327" s="206"/>
      <c r="D327" s="201" t="s">
        <v>128</v>
      </c>
      <c r="E327" s="207" t="s">
        <v>19</v>
      </c>
      <c r="F327" s="208" t="s">
        <v>367</v>
      </c>
      <c r="G327" s="206"/>
      <c r="H327" s="209">
        <v>520</v>
      </c>
      <c r="I327" s="210"/>
      <c r="J327" s="206"/>
      <c r="K327" s="206"/>
      <c r="L327" s="211"/>
      <c r="M327" s="212"/>
      <c r="N327" s="213"/>
      <c r="O327" s="213"/>
      <c r="P327" s="213"/>
      <c r="Q327" s="213"/>
      <c r="R327" s="213"/>
      <c r="S327" s="213"/>
      <c r="T327" s="214"/>
      <c r="AT327" s="215" t="s">
        <v>128</v>
      </c>
      <c r="AU327" s="215" t="s">
        <v>80</v>
      </c>
      <c r="AV327" s="13" t="s">
        <v>80</v>
      </c>
      <c r="AW327" s="13" t="s">
        <v>32</v>
      </c>
      <c r="AX327" s="13" t="s">
        <v>70</v>
      </c>
      <c r="AY327" s="215" t="s">
        <v>118</v>
      </c>
    </row>
    <row r="328" spans="1:65" s="13" customFormat="1" ht="20.399999999999999">
      <c r="B328" s="205"/>
      <c r="C328" s="206"/>
      <c r="D328" s="201" t="s">
        <v>128</v>
      </c>
      <c r="E328" s="207" t="s">
        <v>19</v>
      </c>
      <c r="F328" s="208" t="s">
        <v>368</v>
      </c>
      <c r="G328" s="206"/>
      <c r="H328" s="209">
        <v>38</v>
      </c>
      <c r="I328" s="210"/>
      <c r="J328" s="206"/>
      <c r="K328" s="206"/>
      <c r="L328" s="211"/>
      <c r="M328" s="212"/>
      <c r="N328" s="213"/>
      <c r="O328" s="213"/>
      <c r="P328" s="213"/>
      <c r="Q328" s="213"/>
      <c r="R328" s="213"/>
      <c r="S328" s="213"/>
      <c r="T328" s="214"/>
      <c r="AT328" s="215" t="s">
        <v>128</v>
      </c>
      <c r="AU328" s="215" t="s">
        <v>80</v>
      </c>
      <c r="AV328" s="13" t="s">
        <v>80</v>
      </c>
      <c r="AW328" s="13" t="s">
        <v>32</v>
      </c>
      <c r="AX328" s="13" t="s">
        <v>70</v>
      </c>
      <c r="AY328" s="215" t="s">
        <v>118</v>
      </c>
    </row>
    <row r="329" spans="1:65" s="13" customFormat="1" ht="20.399999999999999">
      <c r="B329" s="205"/>
      <c r="C329" s="206"/>
      <c r="D329" s="201" t="s">
        <v>128</v>
      </c>
      <c r="E329" s="207" t="s">
        <v>19</v>
      </c>
      <c r="F329" s="208" t="s">
        <v>369</v>
      </c>
      <c r="G329" s="206"/>
      <c r="H329" s="209">
        <v>172</v>
      </c>
      <c r="I329" s="210"/>
      <c r="J329" s="206"/>
      <c r="K329" s="206"/>
      <c r="L329" s="211"/>
      <c r="M329" s="212"/>
      <c r="N329" s="213"/>
      <c r="O329" s="213"/>
      <c r="P329" s="213"/>
      <c r="Q329" s="213"/>
      <c r="R329" s="213"/>
      <c r="S329" s="213"/>
      <c r="T329" s="214"/>
      <c r="AT329" s="215" t="s">
        <v>128</v>
      </c>
      <c r="AU329" s="215" t="s">
        <v>80</v>
      </c>
      <c r="AV329" s="13" t="s">
        <v>80</v>
      </c>
      <c r="AW329" s="13" t="s">
        <v>32</v>
      </c>
      <c r="AX329" s="13" t="s">
        <v>70</v>
      </c>
      <c r="AY329" s="215" t="s">
        <v>118</v>
      </c>
    </row>
    <row r="330" spans="1:65" s="13" customFormat="1" ht="10.199999999999999">
      <c r="B330" s="205"/>
      <c r="C330" s="206"/>
      <c r="D330" s="201" t="s">
        <v>128</v>
      </c>
      <c r="E330" s="207" t="s">
        <v>19</v>
      </c>
      <c r="F330" s="208" t="s">
        <v>370</v>
      </c>
      <c r="G330" s="206"/>
      <c r="H330" s="209">
        <v>190</v>
      </c>
      <c r="I330" s="210"/>
      <c r="J330" s="206"/>
      <c r="K330" s="206"/>
      <c r="L330" s="211"/>
      <c r="M330" s="212"/>
      <c r="N330" s="213"/>
      <c r="O330" s="213"/>
      <c r="P330" s="213"/>
      <c r="Q330" s="213"/>
      <c r="R330" s="213"/>
      <c r="S330" s="213"/>
      <c r="T330" s="214"/>
      <c r="AT330" s="215" t="s">
        <v>128</v>
      </c>
      <c r="AU330" s="215" t="s">
        <v>80</v>
      </c>
      <c r="AV330" s="13" t="s">
        <v>80</v>
      </c>
      <c r="AW330" s="13" t="s">
        <v>32</v>
      </c>
      <c r="AX330" s="13" t="s">
        <v>70</v>
      </c>
      <c r="AY330" s="215" t="s">
        <v>118</v>
      </c>
    </row>
    <row r="331" spans="1:65" s="14" customFormat="1" ht="10.199999999999999">
      <c r="B331" s="216"/>
      <c r="C331" s="217"/>
      <c r="D331" s="201" t="s">
        <v>128</v>
      </c>
      <c r="E331" s="218" t="s">
        <v>19</v>
      </c>
      <c r="F331" s="219" t="s">
        <v>136</v>
      </c>
      <c r="G331" s="217"/>
      <c r="H331" s="220">
        <v>2214</v>
      </c>
      <c r="I331" s="221"/>
      <c r="J331" s="217"/>
      <c r="K331" s="217"/>
      <c r="L331" s="222"/>
      <c r="M331" s="223"/>
      <c r="N331" s="224"/>
      <c r="O331" s="224"/>
      <c r="P331" s="224"/>
      <c r="Q331" s="224"/>
      <c r="R331" s="224"/>
      <c r="S331" s="224"/>
      <c r="T331" s="225"/>
      <c r="AT331" s="226" t="s">
        <v>128</v>
      </c>
      <c r="AU331" s="226" t="s">
        <v>80</v>
      </c>
      <c r="AV331" s="14" t="s">
        <v>126</v>
      </c>
      <c r="AW331" s="14" t="s">
        <v>32</v>
      </c>
      <c r="AX331" s="14" t="s">
        <v>78</v>
      </c>
      <c r="AY331" s="226" t="s">
        <v>118</v>
      </c>
    </row>
    <row r="332" spans="1:65" s="2" customFormat="1" ht="21.6" customHeight="1">
      <c r="A332" s="35"/>
      <c r="B332" s="36"/>
      <c r="C332" s="227" t="s">
        <v>252</v>
      </c>
      <c r="D332" s="227" t="s">
        <v>149</v>
      </c>
      <c r="E332" s="228" t="s">
        <v>371</v>
      </c>
      <c r="F332" s="229" t="s">
        <v>372</v>
      </c>
      <c r="G332" s="230" t="s">
        <v>233</v>
      </c>
      <c r="H332" s="231">
        <v>520</v>
      </c>
      <c r="I332" s="232"/>
      <c r="J332" s="233">
        <f>ROUND(I332*H332,2)</f>
        <v>0</v>
      </c>
      <c r="K332" s="229" t="s">
        <v>125</v>
      </c>
      <c r="L332" s="234"/>
      <c r="M332" s="235" t="s">
        <v>19</v>
      </c>
      <c r="N332" s="236" t="s">
        <v>41</v>
      </c>
      <c r="O332" s="65"/>
      <c r="P332" s="197">
        <f>O332*H332</f>
        <v>0</v>
      </c>
      <c r="Q332" s="197">
        <v>0</v>
      </c>
      <c r="R332" s="197">
        <f>Q332*H332</f>
        <v>0</v>
      </c>
      <c r="S332" s="197">
        <v>0</v>
      </c>
      <c r="T332" s="198">
        <f>S332*H332</f>
        <v>0</v>
      </c>
      <c r="U332" s="35"/>
      <c r="V332" s="35"/>
      <c r="W332" s="35"/>
      <c r="X332" s="35"/>
      <c r="Y332" s="35"/>
      <c r="Z332" s="35"/>
      <c r="AA332" s="35"/>
      <c r="AB332" s="35"/>
      <c r="AC332" s="35"/>
      <c r="AD332" s="35"/>
      <c r="AE332" s="35"/>
      <c r="AR332" s="199" t="s">
        <v>147</v>
      </c>
      <c r="AT332" s="199" t="s">
        <v>149</v>
      </c>
      <c r="AU332" s="199" t="s">
        <v>80</v>
      </c>
      <c r="AY332" s="18" t="s">
        <v>118</v>
      </c>
      <c r="BE332" s="200">
        <f>IF(N332="základní",J332,0)</f>
        <v>0</v>
      </c>
      <c r="BF332" s="200">
        <f>IF(N332="snížená",J332,0)</f>
        <v>0</v>
      </c>
      <c r="BG332" s="200">
        <f>IF(N332="zákl. přenesená",J332,0)</f>
        <v>0</v>
      </c>
      <c r="BH332" s="200">
        <f>IF(N332="sníž. přenesená",J332,0)</f>
        <v>0</v>
      </c>
      <c r="BI332" s="200">
        <f>IF(N332="nulová",J332,0)</f>
        <v>0</v>
      </c>
      <c r="BJ332" s="18" t="s">
        <v>78</v>
      </c>
      <c r="BK332" s="200">
        <f>ROUND(I332*H332,2)</f>
        <v>0</v>
      </c>
      <c r="BL332" s="18" t="s">
        <v>126</v>
      </c>
      <c r="BM332" s="199" t="s">
        <v>373</v>
      </c>
    </row>
    <row r="333" spans="1:65" s="2" customFormat="1" ht="19.2">
      <c r="A333" s="35"/>
      <c r="B333" s="36"/>
      <c r="C333" s="37"/>
      <c r="D333" s="201" t="s">
        <v>127</v>
      </c>
      <c r="E333" s="37"/>
      <c r="F333" s="202" t="s">
        <v>372</v>
      </c>
      <c r="G333" s="37"/>
      <c r="H333" s="37"/>
      <c r="I333" s="109"/>
      <c r="J333" s="37"/>
      <c r="K333" s="37"/>
      <c r="L333" s="40"/>
      <c r="M333" s="203"/>
      <c r="N333" s="204"/>
      <c r="O333" s="65"/>
      <c r="P333" s="65"/>
      <c r="Q333" s="65"/>
      <c r="R333" s="65"/>
      <c r="S333" s="65"/>
      <c r="T333" s="66"/>
      <c r="U333" s="35"/>
      <c r="V333" s="35"/>
      <c r="W333" s="35"/>
      <c r="X333" s="35"/>
      <c r="Y333" s="35"/>
      <c r="Z333" s="35"/>
      <c r="AA333" s="35"/>
      <c r="AB333" s="35"/>
      <c r="AC333" s="35"/>
      <c r="AD333" s="35"/>
      <c r="AE333" s="35"/>
      <c r="AT333" s="18" t="s">
        <v>127</v>
      </c>
      <c r="AU333" s="18" t="s">
        <v>80</v>
      </c>
    </row>
    <row r="334" spans="1:65" s="13" customFormat="1" ht="10.199999999999999">
      <c r="B334" s="205"/>
      <c r="C334" s="206"/>
      <c r="D334" s="201" t="s">
        <v>128</v>
      </c>
      <c r="E334" s="207" t="s">
        <v>19</v>
      </c>
      <c r="F334" s="208" t="s">
        <v>367</v>
      </c>
      <c r="G334" s="206"/>
      <c r="H334" s="209">
        <v>520</v>
      </c>
      <c r="I334" s="210"/>
      <c r="J334" s="206"/>
      <c r="K334" s="206"/>
      <c r="L334" s="211"/>
      <c r="M334" s="212"/>
      <c r="N334" s="213"/>
      <c r="O334" s="213"/>
      <c r="P334" s="213"/>
      <c r="Q334" s="213"/>
      <c r="R334" s="213"/>
      <c r="S334" s="213"/>
      <c r="T334" s="214"/>
      <c r="AT334" s="215" t="s">
        <v>128</v>
      </c>
      <c r="AU334" s="215" t="s">
        <v>80</v>
      </c>
      <c r="AV334" s="13" t="s">
        <v>80</v>
      </c>
      <c r="AW334" s="13" t="s">
        <v>32</v>
      </c>
      <c r="AX334" s="13" t="s">
        <v>70</v>
      </c>
      <c r="AY334" s="215" t="s">
        <v>118</v>
      </c>
    </row>
    <row r="335" spans="1:65" s="14" customFormat="1" ht="10.199999999999999">
      <c r="B335" s="216"/>
      <c r="C335" s="217"/>
      <c r="D335" s="201" t="s">
        <v>128</v>
      </c>
      <c r="E335" s="218" t="s">
        <v>19</v>
      </c>
      <c r="F335" s="219" t="s">
        <v>136</v>
      </c>
      <c r="G335" s="217"/>
      <c r="H335" s="220">
        <v>520</v>
      </c>
      <c r="I335" s="221"/>
      <c r="J335" s="217"/>
      <c r="K335" s="217"/>
      <c r="L335" s="222"/>
      <c r="M335" s="223"/>
      <c r="N335" s="224"/>
      <c r="O335" s="224"/>
      <c r="P335" s="224"/>
      <c r="Q335" s="224"/>
      <c r="R335" s="224"/>
      <c r="S335" s="224"/>
      <c r="T335" s="225"/>
      <c r="AT335" s="226" t="s">
        <v>128</v>
      </c>
      <c r="AU335" s="226" t="s">
        <v>80</v>
      </c>
      <c r="AV335" s="14" t="s">
        <v>126</v>
      </c>
      <c r="AW335" s="14" t="s">
        <v>32</v>
      </c>
      <c r="AX335" s="14" t="s">
        <v>78</v>
      </c>
      <c r="AY335" s="226" t="s">
        <v>118</v>
      </c>
    </row>
    <row r="336" spans="1:65" s="2" customFormat="1" ht="21.6" customHeight="1">
      <c r="A336" s="35"/>
      <c r="B336" s="36"/>
      <c r="C336" s="227" t="s">
        <v>374</v>
      </c>
      <c r="D336" s="227" t="s">
        <v>149</v>
      </c>
      <c r="E336" s="228" t="s">
        <v>375</v>
      </c>
      <c r="F336" s="229" t="s">
        <v>376</v>
      </c>
      <c r="G336" s="230" t="s">
        <v>233</v>
      </c>
      <c r="H336" s="231">
        <v>6932</v>
      </c>
      <c r="I336" s="232"/>
      <c r="J336" s="233">
        <f>ROUND(I336*H336,2)</f>
        <v>0</v>
      </c>
      <c r="K336" s="229" t="s">
        <v>125</v>
      </c>
      <c r="L336" s="234"/>
      <c r="M336" s="235" t="s">
        <v>19</v>
      </c>
      <c r="N336" s="236" t="s">
        <v>41</v>
      </c>
      <c r="O336" s="65"/>
      <c r="P336" s="197">
        <f>O336*H336</f>
        <v>0</v>
      </c>
      <c r="Q336" s="197">
        <v>0</v>
      </c>
      <c r="R336" s="197">
        <f>Q336*H336</f>
        <v>0</v>
      </c>
      <c r="S336" s="197">
        <v>0</v>
      </c>
      <c r="T336" s="198">
        <f>S336*H336</f>
        <v>0</v>
      </c>
      <c r="U336" s="35"/>
      <c r="V336" s="35"/>
      <c r="W336" s="35"/>
      <c r="X336" s="35"/>
      <c r="Y336" s="35"/>
      <c r="Z336" s="35"/>
      <c r="AA336" s="35"/>
      <c r="AB336" s="35"/>
      <c r="AC336" s="35"/>
      <c r="AD336" s="35"/>
      <c r="AE336" s="35"/>
      <c r="AR336" s="199" t="s">
        <v>147</v>
      </c>
      <c r="AT336" s="199" t="s">
        <v>149</v>
      </c>
      <c r="AU336" s="199" t="s">
        <v>80</v>
      </c>
      <c r="AY336" s="18" t="s">
        <v>118</v>
      </c>
      <c r="BE336" s="200">
        <f>IF(N336="základní",J336,0)</f>
        <v>0</v>
      </c>
      <c r="BF336" s="200">
        <f>IF(N336="snížená",J336,0)</f>
        <v>0</v>
      </c>
      <c r="BG336" s="200">
        <f>IF(N336="zákl. přenesená",J336,0)</f>
        <v>0</v>
      </c>
      <c r="BH336" s="200">
        <f>IF(N336="sníž. přenesená",J336,0)</f>
        <v>0</v>
      </c>
      <c r="BI336" s="200">
        <f>IF(N336="nulová",J336,0)</f>
        <v>0</v>
      </c>
      <c r="BJ336" s="18" t="s">
        <v>78</v>
      </c>
      <c r="BK336" s="200">
        <f>ROUND(I336*H336,2)</f>
        <v>0</v>
      </c>
      <c r="BL336" s="18" t="s">
        <v>126</v>
      </c>
      <c r="BM336" s="199" t="s">
        <v>377</v>
      </c>
    </row>
    <row r="337" spans="1:51" s="2" customFormat="1" ht="19.2">
      <c r="A337" s="35"/>
      <c r="B337" s="36"/>
      <c r="C337" s="37"/>
      <c r="D337" s="201" t="s">
        <v>127</v>
      </c>
      <c r="E337" s="37"/>
      <c r="F337" s="202" t="s">
        <v>376</v>
      </c>
      <c r="G337" s="37"/>
      <c r="H337" s="37"/>
      <c r="I337" s="109"/>
      <c r="J337" s="37"/>
      <c r="K337" s="37"/>
      <c r="L337" s="40"/>
      <c r="M337" s="203"/>
      <c r="N337" s="204"/>
      <c r="O337" s="65"/>
      <c r="P337" s="65"/>
      <c r="Q337" s="65"/>
      <c r="R337" s="65"/>
      <c r="S337" s="65"/>
      <c r="T337" s="66"/>
      <c r="U337" s="35"/>
      <c r="V337" s="35"/>
      <c r="W337" s="35"/>
      <c r="X337" s="35"/>
      <c r="Y337" s="35"/>
      <c r="Z337" s="35"/>
      <c r="AA337" s="35"/>
      <c r="AB337" s="35"/>
      <c r="AC337" s="35"/>
      <c r="AD337" s="35"/>
      <c r="AE337" s="35"/>
      <c r="AT337" s="18" t="s">
        <v>127</v>
      </c>
      <c r="AU337" s="18" t="s">
        <v>80</v>
      </c>
    </row>
    <row r="338" spans="1:51" s="13" customFormat="1" ht="10.199999999999999">
      <c r="B338" s="205"/>
      <c r="C338" s="206"/>
      <c r="D338" s="201" t="s">
        <v>128</v>
      </c>
      <c r="E338" s="207" t="s">
        <v>19</v>
      </c>
      <c r="F338" s="208" t="s">
        <v>378</v>
      </c>
      <c r="G338" s="206"/>
      <c r="H338" s="209">
        <v>2588</v>
      </c>
      <c r="I338" s="210"/>
      <c r="J338" s="206"/>
      <c r="K338" s="206"/>
      <c r="L338" s="211"/>
      <c r="M338" s="212"/>
      <c r="N338" s="213"/>
      <c r="O338" s="213"/>
      <c r="P338" s="213"/>
      <c r="Q338" s="213"/>
      <c r="R338" s="213"/>
      <c r="S338" s="213"/>
      <c r="T338" s="214"/>
      <c r="AT338" s="215" t="s">
        <v>128</v>
      </c>
      <c r="AU338" s="215" t="s">
        <v>80</v>
      </c>
      <c r="AV338" s="13" t="s">
        <v>80</v>
      </c>
      <c r="AW338" s="13" t="s">
        <v>32</v>
      </c>
      <c r="AX338" s="13" t="s">
        <v>70</v>
      </c>
      <c r="AY338" s="215" t="s">
        <v>118</v>
      </c>
    </row>
    <row r="339" spans="1:51" s="13" customFormat="1" ht="20.399999999999999">
      <c r="B339" s="205"/>
      <c r="C339" s="206"/>
      <c r="D339" s="201" t="s">
        <v>128</v>
      </c>
      <c r="E339" s="207" t="s">
        <v>19</v>
      </c>
      <c r="F339" s="208" t="s">
        <v>379</v>
      </c>
      <c r="G339" s="206"/>
      <c r="H339" s="209">
        <v>76</v>
      </c>
      <c r="I339" s="210"/>
      <c r="J339" s="206"/>
      <c r="K339" s="206"/>
      <c r="L339" s="211"/>
      <c r="M339" s="212"/>
      <c r="N339" s="213"/>
      <c r="O339" s="213"/>
      <c r="P339" s="213"/>
      <c r="Q339" s="213"/>
      <c r="R339" s="213"/>
      <c r="S339" s="213"/>
      <c r="T339" s="214"/>
      <c r="AT339" s="215" t="s">
        <v>128</v>
      </c>
      <c r="AU339" s="215" t="s">
        <v>80</v>
      </c>
      <c r="AV339" s="13" t="s">
        <v>80</v>
      </c>
      <c r="AW339" s="13" t="s">
        <v>32</v>
      </c>
      <c r="AX339" s="13" t="s">
        <v>70</v>
      </c>
      <c r="AY339" s="215" t="s">
        <v>118</v>
      </c>
    </row>
    <row r="340" spans="1:51" s="13" customFormat="1" ht="10.199999999999999">
      <c r="B340" s="205"/>
      <c r="C340" s="206"/>
      <c r="D340" s="201" t="s">
        <v>128</v>
      </c>
      <c r="E340" s="207" t="s">
        <v>19</v>
      </c>
      <c r="F340" s="208" t="s">
        <v>380</v>
      </c>
      <c r="G340" s="206"/>
      <c r="H340" s="209">
        <v>1000</v>
      </c>
      <c r="I340" s="210"/>
      <c r="J340" s="206"/>
      <c r="K340" s="206"/>
      <c r="L340" s="211"/>
      <c r="M340" s="212"/>
      <c r="N340" s="213"/>
      <c r="O340" s="213"/>
      <c r="P340" s="213"/>
      <c r="Q340" s="213"/>
      <c r="R340" s="213"/>
      <c r="S340" s="213"/>
      <c r="T340" s="214"/>
      <c r="AT340" s="215" t="s">
        <v>128</v>
      </c>
      <c r="AU340" s="215" t="s">
        <v>80</v>
      </c>
      <c r="AV340" s="13" t="s">
        <v>80</v>
      </c>
      <c r="AW340" s="13" t="s">
        <v>32</v>
      </c>
      <c r="AX340" s="13" t="s">
        <v>70</v>
      </c>
      <c r="AY340" s="215" t="s">
        <v>118</v>
      </c>
    </row>
    <row r="341" spans="1:51" s="15" customFormat="1" ht="10.199999999999999">
      <c r="B341" s="237"/>
      <c r="C341" s="238"/>
      <c r="D341" s="201" t="s">
        <v>128</v>
      </c>
      <c r="E341" s="239" t="s">
        <v>19</v>
      </c>
      <c r="F341" s="240" t="s">
        <v>381</v>
      </c>
      <c r="G341" s="238"/>
      <c r="H341" s="239" t="s">
        <v>19</v>
      </c>
      <c r="I341" s="241"/>
      <c r="J341" s="238"/>
      <c r="K341" s="238"/>
      <c r="L341" s="242"/>
      <c r="M341" s="243"/>
      <c r="N341" s="244"/>
      <c r="O341" s="244"/>
      <c r="P341" s="244"/>
      <c r="Q341" s="244"/>
      <c r="R341" s="244"/>
      <c r="S341" s="244"/>
      <c r="T341" s="245"/>
      <c r="AT341" s="246" t="s">
        <v>128</v>
      </c>
      <c r="AU341" s="246" t="s">
        <v>80</v>
      </c>
      <c r="AV341" s="15" t="s">
        <v>78</v>
      </c>
      <c r="AW341" s="15" t="s">
        <v>32</v>
      </c>
      <c r="AX341" s="15" t="s">
        <v>70</v>
      </c>
      <c r="AY341" s="246" t="s">
        <v>118</v>
      </c>
    </row>
    <row r="342" spans="1:51" s="13" customFormat="1" ht="10.199999999999999">
      <c r="B342" s="205"/>
      <c r="C342" s="206"/>
      <c r="D342" s="201" t="s">
        <v>128</v>
      </c>
      <c r="E342" s="207" t="s">
        <v>19</v>
      </c>
      <c r="F342" s="208" t="s">
        <v>382</v>
      </c>
      <c r="G342" s="206"/>
      <c r="H342" s="209">
        <v>2896</v>
      </c>
      <c r="I342" s="210"/>
      <c r="J342" s="206"/>
      <c r="K342" s="206"/>
      <c r="L342" s="211"/>
      <c r="M342" s="212"/>
      <c r="N342" s="213"/>
      <c r="O342" s="213"/>
      <c r="P342" s="213"/>
      <c r="Q342" s="213"/>
      <c r="R342" s="213"/>
      <c r="S342" s="213"/>
      <c r="T342" s="214"/>
      <c r="AT342" s="215" t="s">
        <v>128</v>
      </c>
      <c r="AU342" s="215" t="s">
        <v>80</v>
      </c>
      <c r="AV342" s="13" t="s">
        <v>80</v>
      </c>
      <c r="AW342" s="13" t="s">
        <v>32</v>
      </c>
      <c r="AX342" s="13" t="s">
        <v>70</v>
      </c>
      <c r="AY342" s="215" t="s">
        <v>118</v>
      </c>
    </row>
    <row r="343" spans="1:51" s="15" customFormat="1" ht="10.199999999999999">
      <c r="B343" s="237"/>
      <c r="C343" s="238"/>
      <c r="D343" s="201" t="s">
        <v>128</v>
      </c>
      <c r="E343" s="239" t="s">
        <v>19</v>
      </c>
      <c r="F343" s="240" t="s">
        <v>383</v>
      </c>
      <c r="G343" s="238"/>
      <c r="H343" s="239" t="s">
        <v>19</v>
      </c>
      <c r="I343" s="241"/>
      <c r="J343" s="238"/>
      <c r="K343" s="238"/>
      <c r="L343" s="242"/>
      <c r="M343" s="243"/>
      <c r="N343" s="244"/>
      <c r="O343" s="244"/>
      <c r="P343" s="244"/>
      <c r="Q343" s="244"/>
      <c r="R343" s="244"/>
      <c r="S343" s="244"/>
      <c r="T343" s="245"/>
      <c r="AT343" s="246" t="s">
        <v>128</v>
      </c>
      <c r="AU343" s="246" t="s">
        <v>80</v>
      </c>
      <c r="AV343" s="15" t="s">
        <v>78</v>
      </c>
      <c r="AW343" s="15" t="s">
        <v>32</v>
      </c>
      <c r="AX343" s="15" t="s">
        <v>70</v>
      </c>
      <c r="AY343" s="246" t="s">
        <v>118</v>
      </c>
    </row>
    <row r="344" spans="1:51" s="13" customFormat="1" ht="10.199999999999999">
      <c r="B344" s="205"/>
      <c r="C344" s="206"/>
      <c r="D344" s="201" t="s">
        <v>128</v>
      </c>
      <c r="E344" s="207" t="s">
        <v>19</v>
      </c>
      <c r="F344" s="208" t="s">
        <v>384</v>
      </c>
      <c r="G344" s="206"/>
      <c r="H344" s="209">
        <v>156</v>
      </c>
      <c r="I344" s="210"/>
      <c r="J344" s="206"/>
      <c r="K344" s="206"/>
      <c r="L344" s="211"/>
      <c r="M344" s="212"/>
      <c r="N344" s="213"/>
      <c r="O344" s="213"/>
      <c r="P344" s="213"/>
      <c r="Q344" s="213"/>
      <c r="R344" s="213"/>
      <c r="S344" s="213"/>
      <c r="T344" s="214"/>
      <c r="AT344" s="215" t="s">
        <v>128</v>
      </c>
      <c r="AU344" s="215" t="s">
        <v>80</v>
      </c>
      <c r="AV344" s="13" t="s">
        <v>80</v>
      </c>
      <c r="AW344" s="13" t="s">
        <v>32</v>
      </c>
      <c r="AX344" s="13" t="s">
        <v>70</v>
      </c>
      <c r="AY344" s="215" t="s">
        <v>118</v>
      </c>
    </row>
    <row r="345" spans="1:51" s="13" customFormat="1" ht="10.199999999999999">
      <c r="B345" s="205"/>
      <c r="C345" s="206"/>
      <c r="D345" s="201" t="s">
        <v>128</v>
      </c>
      <c r="E345" s="207" t="s">
        <v>19</v>
      </c>
      <c r="F345" s="208" t="s">
        <v>385</v>
      </c>
      <c r="G345" s="206"/>
      <c r="H345" s="209">
        <v>176</v>
      </c>
      <c r="I345" s="210"/>
      <c r="J345" s="206"/>
      <c r="K345" s="206"/>
      <c r="L345" s="211"/>
      <c r="M345" s="212"/>
      <c r="N345" s="213"/>
      <c r="O345" s="213"/>
      <c r="P345" s="213"/>
      <c r="Q345" s="213"/>
      <c r="R345" s="213"/>
      <c r="S345" s="213"/>
      <c r="T345" s="214"/>
      <c r="AT345" s="215" t="s">
        <v>128</v>
      </c>
      <c r="AU345" s="215" t="s">
        <v>80</v>
      </c>
      <c r="AV345" s="13" t="s">
        <v>80</v>
      </c>
      <c r="AW345" s="13" t="s">
        <v>32</v>
      </c>
      <c r="AX345" s="13" t="s">
        <v>70</v>
      </c>
      <c r="AY345" s="215" t="s">
        <v>118</v>
      </c>
    </row>
    <row r="346" spans="1:51" s="13" customFormat="1" ht="10.199999999999999">
      <c r="B346" s="205"/>
      <c r="C346" s="206"/>
      <c r="D346" s="201" t="s">
        <v>128</v>
      </c>
      <c r="E346" s="207" t="s">
        <v>19</v>
      </c>
      <c r="F346" s="208" t="s">
        <v>386</v>
      </c>
      <c r="G346" s="206"/>
      <c r="H346" s="209">
        <v>40</v>
      </c>
      <c r="I346" s="210"/>
      <c r="J346" s="206"/>
      <c r="K346" s="206"/>
      <c r="L346" s="211"/>
      <c r="M346" s="212"/>
      <c r="N346" s="213"/>
      <c r="O346" s="213"/>
      <c r="P346" s="213"/>
      <c r="Q346" s="213"/>
      <c r="R346" s="213"/>
      <c r="S346" s="213"/>
      <c r="T346" s="214"/>
      <c r="AT346" s="215" t="s">
        <v>128</v>
      </c>
      <c r="AU346" s="215" t="s">
        <v>80</v>
      </c>
      <c r="AV346" s="13" t="s">
        <v>80</v>
      </c>
      <c r="AW346" s="13" t="s">
        <v>32</v>
      </c>
      <c r="AX346" s="13" t="s">
        <v>70</v>
      </c>
      <c r="AY346" s="215" t="s">
        <v>118</v>
      </c>
    </row>
    <row r="347" spans="1:51" s="13" customFormat="1" ht="10.199999999999999">
      <c r="B347" s="205"/>
      <c r="C347" s="206"/>
      <c r="D347" s="201" t="s">
        <v>128</v>
      </c>
      <c r="E347" s="207" t="s">
        <v>19</v>
      </c>
      <c r="F347" s="208" t="s">
        <v>387</v>
      </c>
      <c r="G347" s="206"/>
      <c r="H347" s="209">
        <v>260</v>
      </c>
      <c r="I347" s="210"/>
      <c r="J347" s="206"/>
      <c r="K347" s="206"/>
      <c r="L347" s="211"/>
      <c r="M347" s="212"/>
      <c r="N347" s="213"/>
      <c r="O347" s="213"/>
      <c r="P347" s="213"/>
      <c r="Q347" s="213"/>
      <c r="R347" s="213"/>
      <c r="S347" s="213"/>
      <c r="T347" s="214"/>
      <c r="AT347" s="215" t="s">
        <v>128</v>
      </c>
      <c r="AU347" s="215" t="s">
        <v>80</v>
      </c>
      <c r="AV347" s="13" t="s">
        <v>80</v>
      </c>
      <c r="AW347" s="13" t="s">
        <v>32</v>
      </c>
      <c r="AX347" s="13" t="s">
        <v>70</v>
      </c>
      <c r="AY347" s="215" t="s">
        <v>118</v>
      </c>
    </row>
    <row r="348" spans="1:51" s="13" customFormat="1" ht="10.199999999999999">
      <c r="B348" s="205"/>
      <c r="C348" s="206"/>
      <c r="D348" s="201" t="s">
        <v>128</v>
      </c>
      <c r="E348" s="207" t="s">
        <v>19</v>
      </c>
      <c r="F348" s="208" t="s">
        <v>388</v>
      </c>
      <c r="G348" s="206"/>
      <c r="H348" s="209">
        <v>52</v>
      </c>
      <c r="I348" s="210"/>
      <c r="J348" s="206"/>
      <c r="K348" s="206"/>
      <c r="L348" s="211"/>
      <c r="M348" s="212"/>
      <c r="N348" s="213"/>
      <c r="O348" s="213"/>
      <c r="P348" s="213"/>
      <c r="Q348" s="213"/>
      <c r="R348" s="213"/>
      <c r="S348" s="213"/>
      <c r="T348" s="214"/>
      <c r="AT348" s="215" t="s">
        <v>128</v>
      </c>
      <c r="AU348" s="215" t="s">
        <v>80</v>
      </c>
      <c r="AV348" s="13" t="s">
        <v>80</v>
      </c>
      <c r="AW348" s="13" t="s">
        <v>32</v>
      </c>
      <c r="AX348" s="13" t="s">
        <v>70</v>
      </c>
      <c r="AY348" s="215" t="s">
        <v>118</v>
      </c>
    </row>
    <row r="349" spans="1:51" s="15" customFormat="1" ht="10.199999999999999">
      <c r="B349" s="237"/>
      <c r="C349" s="238"/>
      <c r="D349" s="201" t="s">
        <v>128</v>
      </c>
      <c r="E349" s="239" t="s">
        <v>19</v>
      </c>
      <c r="F349" s="240" t="s">
        <v>389</v>
      </c>
      <c r="G349" s="238"/>
      <c r="H349" s="239" t="s">
        <v>19</v>
      </c>
      <c r="I349" s="241"/>
      <c r="J349" s="238"/>
      <c r="K349" s="238"/>
      <c r="L349" s="242"/>
      <c r="M349" s="243"/>
      <c r="N349" s="244"/>
      <c r="O349" s="244"/>
      <c r="P349" s="244"/>
      <c r="Q349" s="244"/>
      <c r="R349" s="244"/>
      <c r="S349" s="244"/>
      <c r="T349" s="245"/>
      <c r="AT349" s="246" t="s">
        <v>128</v>
      </c>
      <c r="AU349" s="246" t="s">
        <v>80</v>
      </c>
      <c r="AV349" s="15" t="s">
        <v>78</v>
      </c>
      <c r="AW349" s="15" t="s">
        <v>32</v>
      </c>
      <c r="AX349" s="15" t="s">
        <v>70</v>
      </c>
      <c r="AY349" s="246" t="s">
        <v>118</v>
      </c>
    </row>
    <row r="350" spans="1:51" s="15" customFormat="1" ht="10.199999999999999">
      <c r="B350" s="237"/>
      <c r="C350" s="238"/>
      <c r="D350" s="201" t="s">
        <v>128</v>
      </c>
      <c r="E350" s="239" t="s">
        <v>19</v>
      </c>
      <c r="F350" s="240" t="s">
        <v>278</v>
      </c>
      <c r="G350" s="238"/>
      <c r="H350" s="239" t="s">
        <v>19</v>
      </c>
      <c r="I350" s="241"/>
      <c r="J350" s="238"/>
      <c r="K350" s="238"/>
      <c r="L350" s="242"/>
      <c r="M350" s="243"/>
      <c r="N350" s="244"/>
      <c r="O350" s="244"/>
      <c r="P350" s="244"/>
      <c r="Q350" s="244"/>
      <c r="R350" s="244"/>
      <c r="S350" s="244"/>
      <c r="T350" s="245"/>
      <c r="AT350" s="246" t="s">
        <v>128</v>
      </c>
      <c r="AU350" s="246" t="s">
        <v>80</v>
      </c>
      <c r="AV350" s="15" t="s">
        <v>78</v>
      </c>
      <c r="AW350" s="15" t="s">
        <v>32</v>
      </c>
      <c r="AX350" s="15" t="s">
        <v>70</v>
      </c>
      <c r="AY350" s="246" t="s">
        <v>118</v>
      </c>
    </row>
    <row r="351" spans="1:51" s="13" customFormat="1" ht="10.199999999999999">
      <c r="B351" s="205"/>
      <c r="C351" s="206"/>
      <c r="D351" s="201" t="s">
        <v>128</v>
      </c>
      <c r="E351" s="207" t="s">
        <v>19</v>
      </c>
      <c r="F351" s="208" t="s">
        <v>390</v>
      </c>
      <c r="G351" s="206"/>
      <c r="H351" s="209">
        <v>32</v>
      </c>
      <c r="I351" s="210"/>
      <c r="J351" s="206"/>
      <c r="K351" s="206"/>
      <c r="L351" s="211"/>
      <c r="M351" s="212"/>
      <c r="N351" s="213"/>
      <c r="O351" s="213"/>
      <c r="P351" s="213"/>
      <c r="Q351" s="213"/>
      <c r="R351" s="213"/>
      <c r="S351" s="213"/>
      <c r="T351" s="214"/>
      <c r="AT351" s="215" t="s">
        <v>128</v>
      </c>
      <c r="AU351" s="215" t="s">
        <v>80</v>
      </c>
      <c r="AV351" s="13" t="s">
        <v>80</v>
      </c>
      <c r="AW351" s="13" t="s">
        <v>32</v>
      </c>
      <c r="AX351" s="13" t="s">
        <v>70</v>
      </c>
      <c r="AY351" s="215" t="s">
        <v>118</v>
      </c>
    </row>
    <row r="352" spans="1:51" s="13" customFormat="1" ht="20.399999999999999">
      <c r="B352" s="205"/>
      <c r="C352" s="206"/>
      <c r="D352" s="201" t="s">
        <v>128</v>
      </c>
      <c r="E352" s="207" t="s">
        <v>19</v>
      </c>
      <c r="F352" s="208" t="s">
        <v>391</v>
      </c>
      <c r="G352" s="206"/>
      <c r="H352" s="209">
        <v>16</v>
      </c>
      <c r="I352" s="210"/>
      <c r="J352" s="206"/>
      <c r="K352" s="206"/>
      <c r="L352" s="211"/>
      <c r="M352" s="212"/>
      <c r="N352" s="213"/>
      <c r="O352" s="213"/>
      <c r="P352" s="213"/>
      <c r="Q352" s="213"/>
      <c r="R352" s="213"/>
      <c r="S352" s="213"/>
      <c r="T352" s="214"/>
      <c r="AT352" s="215" t="s">
        <v>128</v>
      </c>
      <c r="AU352" s="215" t="s">
        <v>80</v>
      </c>
      <c r="AV352" s="13" t="s">
        <v>80</v>
      </c>
      <c r="AW352" s="13" t="s">
        <v>32</v>
      </c>
      <c r="AX352" s="13" t="s">
        <v>70</v>
      </c>
      <c r="AY352" s="215" t="s">
        <v>118</v>
      </c>
    </row>
    <row r="353" spans="1:65" s="13" customFormat="1" ht="20.399999999999999">
      <c r="B353" s="205"/>
      <c r="C353" s="206"/>
      <c r="D353" s="201" t="s">
        <v>128</v>
      </c>
      <c r="E353" s="207" t="s">
        <v>19</v>
      </c>
      <c r="F353" s="208" t="s">
        <v>392</v>
      </c>
      <c r="G353" s="206"/>
      <c r="H353" s="209">
        <v>12</v>
      </c>
      <c r="I353" s="210"/>
      <c r="J353" s="206"/>
      <c r="K353" s="206"/>
      <c r="L353" s="211"/>
      <c r="M353" s="212"/>
      <c r="N353" s="213"/>
      <c r="O353" s="213"/>
      <c r="P353" s="213"/>
      <c r="Q353" s="213"/>
      <c r="R353" s="213"/>
      <c r="S353" s="213"/>
      <c r="T353" s="214"/>
      <c r="AT353" s="215" t="s">
        <v>128</v>
      </c>
      <c r="AU353" s="215" t="s">
        <v>80</v>
      </c>
      <c r="AV353" s="13" t="s">
        <v>80</v>
      </c>
      <c r="AW353" s="13" t="s">
        <v>32</v>
      </c>
      <c r="AX353" s="13" t="s">
        <v>70</v>
      </c>
      <c r="AY353" s="215" t="s">
        <v>118</v>
      </c>
    </row>
    <row r="354" spans="1:65" s="13" customFormat="1" ht="10.199999999999999">
      <c r="B354" s="205"/>
      <c r="C354" s="206"/>
      <c r="D354" s="201" t="s">
        <v>128</v>
      </c>
      <c r="E354" s="207" t="s">
        <v>19</v>
      </c>
      <c r="F354" s="208" t="s">
        <v>393</v>
      </c>
      <c r="G354" s="206"/>
      <c r="H354" s="209">
        <v>100</v>
      </c>
      <c r="I354" s="210"/>
      <c r="J354" s="206"/>
      <c r="K354" s="206"/>
      <c r="L354" s="211"/>
      <c r="M354" s="212"/>
      <c r="N354" s="213"/>
      <c r="O354" s="213"/>
      <c r="P354" s="213"/>
      <c r="Q354" s="213"/>
      <c r="R354" s="213"/>
      <c r="S354" s="213"/>
      <c r="T354" s="214"/>
      <c r="AT354" s="215" t="s">
        <v>128</v>
      </c>
      <c r="AU354" s="215" t="s">
        <v>80</v>
      </c>
      <c r="AV354" s="13" t="s">
        <v>80</v>
      </c>
      <c r="AW354" s="13" t="s">
        <v>32</v>
      </c>
      <c r="AX354" s="13" t="s">
        <v>70</v>
      </c>
      <c r="AY354" s="215" t="s">
        <v>118</v>
      </c>
    </row>
    <row r="355" spans="1:65" s="13" customFormat="1" ht="20.399999999999999">
      <c r="B355" s="205"/>
      <c r="C355" s="206"/>
      <c r="D355" s="201" t="s">
        <v>128</v>
      </c>
      <c r="E355" s="207" t="s">
        <v>19</v>
      </c>
      <c r="F355" s="208" t="s">
        <v>394</v>
      </c>
      <c r="G355" s="206"/>
      <c r="H355" s="209">
        <v>8</v>
      </c>
      <c r="I355" s="210"/>
      <c r="J355" s="206"/>
      <c r="K355" s="206"/>
      <c r="L355" s="211"/>
      <c r="M355" s="212"/>
      <c r="N355" s="213"/>
      <c r="O355" s="213"/>
      <c r="P355" s="213"/>
      <c r="Q355" s="213"/>
      <c r="R355" s="213"/>
      <c r="S355" s="213"/>
      <c r="T355" s="214"/>
      <c r="AT355" s="215" t="s">
        <v>128</v>
      </c>
      <c r="AU355" s="215" t="s">
        <v>80</v>
      </c>
      <c r="AV355" s="13" t="s">
        <v>80</v>
      </c>
      <c r="AW355" s="13" t="s">
        <v>32</v>
      </c>
      <c r="AX355" s="13" t="s">
        <v>70</v>
      </c>
      <c r="AY355" s="215" t="s">
        <v>118</v>
      </c>
    </row>
    <row r="356" spans="1:65" s="13" customFormat="1" ht="20.399999999999999">
      <c r="B356" s="205"/>
      <c r="C356" s="206"/>
      <c r="D356" s="201" t="s">
        <v>128</v>
      </c>
      <c r="E356" s="207" t="s">
        <v>19</v>
      </c>
      <c r="F356" s="208" t="s">
        <v>284</v>
      </c>
      <c r="G356" s="206"/>
      <c r="H356" s="209">
        <v>0</v>
      </c>
      <c r="I356" s="210"/>
      <c r="J356" s="206"/>
      <c r="K356" s="206"/>
      <c r="L356" s="211"/>
      <c r="M356" s="212"/>
      <c r="N356" s="213"/>
      <c r="O356" s="213"/>
      <c r="P356" s="213"/>
      <c r="Q356" s="213"/>
      <c r="R356" s="213"/>
      <c r="S356" s="213"/>
      <c r="T356" s="214"/>
      <c r="AT356" s="215" t="s">
        <v>128</v>
      </c>
      <c r="AU356" s="215" t="s">
        <v>80</v>
      </c>
      <c r="AV356" s="13" t="s">
        <v>80</v>
      </c>
      <c r="AW356" s="13" t="s">
        <v>32</v>
      </c>
      <c r="AX356" s="13" t="s">
        <v>70</v>
      </c>
      <c r="AY356" s="215" t="s">
        <v>118</v>
      </c>
    </row>
    <row r="357" spans="1:65" s="15" customFormat="1" ht="10.199999999999999">
      <c r="B357" s="237"/>
      <c r="C357" s="238"/>
      <c r="D357" s="201" t="s">
        <v>128</v>
      </c>
      <c r="E357" s="239" t="s">
        <v>19</v>
      </c>
      <c r="F357" s="240" t="s">
        <v>285</v>
      </c>
      <c r="G357" s="238"/>
      <c r="H357" s="239" t="s">
        <v>19</v>
      </c>
      <c r="I357" s="241"/>
      <c r="J357" s="238"/>
      <c r="K357" s="238"/>
      <c r="L357" s="242"/>
      <c r="M357" s="243"/>
      <c r="N357" s="244"/>
      <c r="O357" s="244"/>
      <c r="P357" s="244"/>
      <c r="Q357" s="244"/>
      <c r="R357" s="244"/>
      <c r="S357" s="244"/>
      <c r="T357" s="245"/>
      <c r="AT357" s="246" t="s">
        <v>128</v>
      </c>
      <c r="AU357" s="246" t="s">
        <v>80</v>
      </c>
      <c r="AV357" s="15" t="s">
        <v>78</v>
      </c>
      <c r="AW357" s="15" t="s">
        <v>32</v>
      </c>
      <c r="AX357" s="15" t="s">
        <v>70</v>
      </c>
      <c r="AY357" s="246" t="s">
        <v>118</v>
      </c>
    </row>
    <row r="358" spans="1:65" s="13" customFormat="1" ht="10.199999999999999">
      <c r="B358" s="205"/>
      <c r="C358" s="206"/>
      <c r="D358" s="201" t="s">
        <v>128</v>
      </c>
      <c r="E358" s="207" t="s">
        <v>19</v>
      </c>
      <c r="F358" s="208" t="s">
        <v>390</v>
      </c>
      <c r="G358" s="206"/>
      <c r="H358" s="209">
        <v>32</v>
      </c>
      <c r="I358" s="210"/>
      <c r="J358" s="206"/>
      <c r="K358" s="206"/>
      <c r="L358" s="211"/>
      <c r="M358" s="212"/>
      <c r="N358" s="213"/>
      <c r="O358" s="213"/>
      <c r="P358" s="213"/>
      <c r="Q358" s="213"/>
      <c r="R358" s="213"/>
      <c r="S358" s="213"/>
      <c r="T358" s="214"/>
      <c r="AT358" s="215" t="s">
        <v>128</v>
      </c>
      <c r="AU358" s="215" t="s">
        <v>80</v>
      </c>
      <c r="AV358" s="13" t="s">
        <v>80</v>
      </c>
      <c r="AW358" s="13" t="s">
        <v>32</v>
      </c>
      <c r="AX358" s="13" t="s">
        <v>70</v>
      </c>
      <c r="AY358" s="215" t="s">
        <v>118</v>
      </c>
    </row>
    <row r="359" spans="1:65" s="13" customFormat="1" ht="20.399999999999999">
      <c r="B359" s="205"/>
      <c r="C359" s="206"/>
      <c r="D359" s="201" t="s">
        <v>128</v>
      </c>
      <c r="E359" s="207" t="s">
        <v>19</v>
      </c>
      <c r="F359" s="208" t="s">
        <v>395</v>
      </c>
      <c r="G359" s="206"/>
      <c r="H359" s="209">
        <v>8</v>
      </c>
      <c r="I359" s="210"/>
      <c r="J359" s="206"/>
      <c r="K359" s="206"/>
      <c r="L359" s="211"/>
      <c r="M359" s="212"/>
      <c r="N359" s="213"/>
      <c r="O359" s="213"/>
      <c r="P359" s="213"/>
      <c r="Q359" s="213"/>
      <c r="R359" s="213"/>
      <c r="S359" s="213"/>
      <c r="T359" s="214"/>
      <c r="AT359" s="215" t="s">
        <v>128</v>
      </c>
      <c r="AU359" s="215" t="s">
        <v>80</v>
      </c>
      <c r="AV359" s="13" t="s">
        <v>80</v>
      </c>
      <c r="AW359" s="13" t="s">
        <v>32</v>
      </c>
      <c r="AX359" s="13" t="s">
        <v>70</v>
      </c>
      <c r="AY359" s="215" t="s">
        <v>118</v>
      </c>
    </row>
    <row r="360" spans="1:65" s="13" customFormat="1" ht="20.399999999999999">
      <c r="B360" s="205"/>
      <c r="C360" s="206"/>
      <c r="D360" s="201" t="s">
        <v>128</v>
      </c>
      <c r="E360" s="207" t="s">
        <v>19</v>
      </c>
      <c r="F360" s="208" t="s">
        <v>396</v>
      </c>
      <c r="G360" s="206"/>
      <c r="H360" s="209">
        <v>40</v>
      </c>
      <c r="I360" s="210"/>
      <c r="J360" s="206"/>
      <c r="K360" s="206"/>
      <c r="L360" s="211"/>
      <c r="M360" s="212"/>
      <c r="N360" s="213"/>
      <c r="O360" s="213"/>
      <c r="P360" s="213"/>
      <c r="Q360" s="213"/>
      <c r="R360" s="213"/>
      <c r="S360" s="213"/>
      <c r="T360" s="214"/>
      <c r="AT360" s="215" t="s">
        <v>128</v>
      </c>
      <c r="AU360" s="215" t="s">
        <v>80</v>
      </c>
      <c r="AV360" s="13" t="s">
        <v>80</v>
      </c>
      <c r="AW360" s="13" t="s">
        <v>32</v>
      </c>
      <c r="AX360" s="13" t="s">
        <v>70</v>
      </c>
      <c r="AY360" s="215" t="s">
        <v>118</v>
      </c>
    </row>
    <row r="361" spans="1:65" s="13" customFormat="1" ht="20.399999999999999">
      <c r="B361" s="205"/>
      <c r="C361" s="206"/>
      <c r="D361" s="201" t="s">
        <v>128</v>
      </c>
      <c r="E361" s="207" t="s">
        <v>19</v>
      </c>
      <c r="F361" s="208" t="s">
        <v>397</v>
      </c>
      <c r="G361" s="206"/>
      <c r="H361" s="209">
        <v>16</v>
      </c>
      <c r="I361" s="210"/>
      <c r="J361" s="206"/>
      <c r="K361" s="206"/>
      <c r="L361" s="211"/>
      <c r="M361" s="212"/>
      <c r="N361" s="213"/>
      <c r="O361" s="213"/>
      <c r="P361" s="213"/>
      <c r="Q361" s="213"/>
      <c r="R361" s="213"/>
      <c r="S361" s="213"/>
      <c r="T361" s="214"/>
      <c r="AT361" s="215" t="s">
        <v>128</v>
      </c>
      <c r="AU361" s="215" t="s">
        <v>80</v>
      </c>
      <c r="AV361" s="13" t="s">
        <v>80</v>
      </c>
      <c r="AW361" s="13" t="s">
        <v>32</v>
      </c>
      <c r="AX361" s="13" t="s">
        <v>70</v>
      </c>
      <c r="AY361" s="215" t="s">
        <v>118</v>
      </c>
    </row>
    <row r="362" spans="1:65" s="13" customFormat="1" ht="20.399999999999999">
      <c r="B362" s="205"/>
      <c r="C362" s="206"/>
      <c r="D362" s="201" t="s">
        <v>128</v>
      </c>
      <c r="E362" s="207" t="s">
        <v>19</v>
      </c>
      <c r="F362" s="208" t="s">
        <v>398</v>
      </c>
      <c r="G362" s="206"/>
      <c r="H362" s="209">
        <v>16</v>
      </c>
      <c r="I362" s="210"/>
      <c r="J362" s="206"/>
      <c r="K362" s="206"/>
      <c r="L362" s="211"/>
      <c r="M362" s="212"/>
      <c r="N362" s="213"/>
      <c r="O362" s="213"/>
      <c r="P362" s="213"/>
      <c r="Q362" s="213"/>
      <c r="R362" s="213"/>
      <c r="S362" s="213"/>
      <c r="T362" s="214"/>
      <c r="AT362" s="215" t="s">
        <v>128</v>
      </c>
      <c r="AU362" s="215" t="s">
        <v>80</v>
      </c>
      <c r="AV362" s="13" t="s">
        <v>80</v>
      </c>
      <c r="AW362" s="13" t="s">
        <v>32</v>
      </c>
      <c r="AX362" s="13" t="s">
        <v>70</v>
      </c>
      <c r="AY362" s="215" t="s">
        <v>118</v>
      </c>
    </row>
    <row r="363" spans="1:65" s="13" customFormat="1" ht="20.399999999999999">
      <c r="B363" s="205"/>
      <c r="C363" s="206"/>
      <c r="D363" s="201" t="s">
        <v>128</v>
      </c>
      <c r="E363" s="207" t="s">
        <v>19</v>
      </c>
      <c r="F363" s="208" t="s">
        <v>399</v>
      </c>
      <c r="G363" s="206"/>
      <c r="H363" s="209">
        <v>80</v>
      </c>
      <c r="I363" s="210"/>
      <c r="J363" s="206"/>
      <c r="K363" s="206"/>
      <c r="L363" s="211"/>
      <c r="M363" s="212"/>
      <c r="N363" s="213"/>
      <c r="O363" s="213"/>
      <c r="P363" s="213"/>
      <c r="Q363" s="213"/>
      <c r="R363" s="213"/>
      <c r="S363" s="213"/>
      <c r="T363" s="214"/>
      <c r="AT363" s="215" t="s">
        <v>128</v>
      </c>
      <c r="AU363" s="215" t="s">
        <v>80</v>
      </c>
      <c r="AV363" s="13" t="s">
        <v>80</v>
      </c>
      <c r="AW363" s="13" t="s">
        <v>32</v>
      </c>
      <c r="AX363" s="13" t="s">
        <v>70</v>
      </c>
      <c r="AY363" s="215" t="s">
        <v>118</v>
      </c>
    </row>
    <row r="364" spans="1:65" s="15" customFormat="1" ht="10.199999999999999">
      <c r="B364" s="237"/>
      <c r="C364" s="238"/>
      <c r="D364" s="201" t="s">
        <v>128</v>
      </c>
      <c r="E364" s="239" t="s">
        <v>19</v>
      </c>
      <c r="F364" s="240" t="s">
        <v>400</v>
      </c>
      <c r="G364" s="238"/>
      <c r="H364" s="239" t="s">
        <v>19</v>
      </c>
      <c r="I364" s="241"/>
      <c r="J364" s="238"/>
      <c r="K364" s="238"/>
      <c r="L364" s="242"/>
      <c r="M364" s="243"/>
      <c r="N364" s="244"/>
      <c r="O364" s="244"/>
      <c r="P364" s="244"/>
      <c r="Q364" s="244"/>
      <c r="R364" s="244"/>
      <c r="S364" s="244"/>
      <c r="T364" s="245"/>
      <c r="AT364" s="246" t="s">
        <v>128</v>
      </c>
      <c r="AU364" s="246" t="s">
        <v>80</v>
      </c>
      <c r="AV364" s="15" t="s">
        <v>78</v>
      </c>
      <c r="AW364" s="15" t="s">
        <v>32</v>
      </c>
      <c r="AX364" s="15" t="s">
        <v>70</v>
      </c>
      <c r="AY364" s="246" t="s">
        <v>118</v>
      </c>
    </row>
    <row r="365" spans="1:65" s="13" customFormat="1" ht="20.399999999999999">
      <c r="B365" s="205"/>
      <c r="C365" s="206"/>
      <c r="D365" s="201" t="s">
        <v>128</v>
      </c>
      <c r="E365" s="207" t="s">
        <v>19</v>
      </c>
      <c r="F365" s="208" t="s">
        <v>401</v>
      </c>
      <c r="G365" s="206"/>
      <c r="H365" s="209">
        <v>-672</v>
      </c>
      <c r="I365" s="210"/>
      <c r="J365" s="206"/>
      <c r="K365" s="206"/>
      <c r="L365" s="211"/>
      <c r="M365" s="212"/>
      <c r="N365" s="213"/>
      <c r="O365" s="213"/>
      <c r="P365" s="213"/>
      <c r="Q365" s="213"/>
      <c r="R365" s="213"/>
      <c r="S365" s="213"/>
      <c r="T365" s="214"/>
      <c r="AT365" s="215" t="s">
        <v>128</v>
      </c>
      <c r="AU365" s="215" t="s">
        <v>80</v>
      </c>
      <c r="AV365" s="13" t="s">
        <v>80</v>
      </c>
      <c r="AW365" s="13" t="s">
        <v>32</v>
      </c>
      <c r="AX365" s="13" t="s">
        <v>70</v>
      </c>
      <c r="AY365" s="215" t="s">
        <v>118</v>
      </c>
    </row>
    <row r="366" spans="1:65" s="14" customFormat="1" ht="10.199999999999999">
      <c r="B366" s="216"/>
      <c r="C366" s="217"/>
      <c r="D366" s="201" t="s">
        <v>128</v>
      </c>
      <c r="E366" s="218" t="s">
        <v>19</v>
      </c>
      <c r="F366" s="219" t="s">
        <v>136</v>
      </c>
      <c r="G366" s="217"/>
      <c r="H366" s="220">
        <v>6932</v>
      </c>
      <c r="I366" s="221"/>
      <c r="J366" s="217"/>
      <c r="K366" s="217"/>
      <c r="L366" s="222"/>
      <c r="M366" s="223"/>
      <c r="N366" s="224"/>
      <c r="O366" s="224"/>
      <c r="P366" s="224"/>
      <c r="Q366" s="224"/>
      <c r="R366" s="224"/>
      <c r="S366" s="224"/>
      <c r="T366" s="225"/>
      <c r="AT366" s="226" t="s">
        <v>128</v>
      </c>
      <c r="AU366" s="226" t="s">
        <v>80</v>
      </c>
      <c r="AV366" s="14" t="s">
        <v>126</v>
      </c>
      <c r="AW366" s="14" t="s">
        <v>32</v>
      </c>
      <c r="AX366" s="14" t="s">
        <v>78</v>
      </c>
      <c r="AY366" s="226" t="s">
        <v>118</v>
      </c>
    </row>
    <row r="367" spans="1:65" s="2" customFormat="1" ht="21.6" customHeight="1">
      <c r="A367" s="35"/>
      <c r="B367" s="36"/>
      <c r="C367" s="227" t="s">
        <v>257</v>
      </c>
      <c r="D367" s="227" t="s">
        <v>149</v>
      </c>
      <c r="E367" s="228" t="s">
        <v>402</v>
      </c>
      <c r="F367" s="229" t="s">
        <v>403</v>
      </c>
      <c r="G367" s="230" t="s">
        <v>233</v>
      </c>
      <c r="H367" s="231">
        <v>672</v>
      </c>
      <c r="I367" s="232"/>
      <c r="J367" s="233">
        <f>ROUND(I367*H367,2)</f>
        <v>0</v>
      </c>
      <c r="K367" s="229" t="s">
        <v>125</v>
      </c>
      <c r="L367" s="234"/>
      <c r="M367" s="235" t="s">
        <v>19</v>
      </c>
      <c r="N367" s="236" t="s">
        <v>41</v>
      </c>
      <c r="O367" s="65"/>
      <c r="P367" s="197">
        <f>O367*H367</f>
        <v>0</v>
      </c>
      <c r="Q367" s="197">
        <v>0</v>
      </c>
      <c r="R367" s="197">
        <f>Q367*H367</f>
        <v>0</v>
      </c>
      <c r="S367" s="197">
        <v>0</v>
      </c>
      <c r="T367" s="198">
        <f>S367*H367</f>
        <v>0</v>
      </c>
      <c r="U367" s="35"/>
      <c r="V367" s="35"/>
      <c r="W367" s="35"/>
      <c r="X367" s="35"/>
      <c r="Y367" s="35"/>
      <c r="Z367" s="35"/>
      <c r="AA367" s="35"/>
      <c r="AB367" s="35"/>
      <c r="AC367" s="35"/>
      <c r="AD367" s="35"/>
      <c r="AE367" s="35"/>
      <c r="AR367" s="199" t="s">
        <v>147</v>
      </c>
      <c r="AT367" s="199" t="s">
        <v>149</v>
      </c>
      <c r="AU367" s="199" t="s">
        <v>80</v>
      </c>
      <c r="AY367" s="18" t="s">
        <v>118</v>
      </c>
      <c r="BE367" s="200">
        <f>IF(N367="základní",J367,0)</f>
        <v>0</v>
      </c>
      <c r="BF367" s="200">
        <f>IF(N367="snížená",J367,0)</f>
        <v>0</v>
      </c>
      <c r="BG367" s="200">
        <f>IF(N367="zákl. přenesená",J367,0)</f>
        <v>0</v>
      </c>
      <c r="BH367" s="200">
        <f>IF(N367="sníž. přenesená",J367,0)</f>
        <v>0</v>
      </c>
      <c r="BI367" s="200">
        <f>IF(N367="nulová",J367,0)</f>
        <v>0</v>
      </c>
      <c r="BJ367" s="18" t="s">
        <v>78</v>
      </c>
      <c r="BK367" s="200">
        <f>ROUND(I367*H367,2)</f>
        <v>0</v>
      </c>
      <c r="BL367" s="18" t="s">
        <v>126</v>
      </c>
      <c r="BM367" s="199" t="s">
        <v>404</v>
      </c>
    </row>
    <row r="368" spans="1:65" s="2" customFormat="1" ht="19.2">
      <c r="A368" s="35"/>
      <c r="B368" s="36"/>
      <c r="C368" s="37"/>
      <c r="D368" s="201" t="s">
        <v>127</v>
      </c>
      <c r="E368" s="37"/>
      <c r="F368" s="202" t="s">
        <v>403</v>
      </c>
      <c r="G368" s="37"/>
      <c r="H368" s="37"/>
      <c r="I368" s="109"/>
      <c r="J368" s="37"/>
      <c r="K368" s="37"/>
      <c r="L368" s="40"/>
      <c r="M368" s="203"/>
      <c r="N368" s="204"/>
      <c r="O368" s="65"/>
      <c r="P368" s="65"/>
      <c r="Q368" s="65"/>
      <c r="R368" s="65"/>
      <c r="S368" s="65"/>
      <c r="T368" s="66"/>
      <c r="U368" s="35"/>
      <c r="V368" s="35"/>
      <c r="W368" s="35"/>
      <c r="X368" s="35"/>
      <c r="Y368" s="35"/>
      <c r="Z368" s="35"/>
      <c r="AA368" s="35"/>
      <c r="AB368" s="35"/>
      <c r="AC368" s="35"/>
      <c r="AD368" s="35"/>
      <c r="AE368" s="35"/>
      <c r="AT368" s="18" t="s">
        <v>127</v>
      </c>
      <c r="AU368" s="18" t="s">
        <v>80</v>
      </c>
    </row>
    <row r="369" spans="1:65" s="13" customFormat="1" ht="20.399999999999999">
      <c r="B369" s="205"/>
      <c r="C369" s="206"/>
      <c r="D369" s="201" t="s">
        <v>128</v>
      </c>
      <c r="E369" s="207" t="s">
        <v>19</v>
      </c>
      <c r="F369" s="208" t="s">
        <v>405</v>
      </c>
      <c r="G369" s="206"/>
      <c r="H369" s="209">
        <v>672</v>
      </c>
      <c r="I369" s="210"/>
      <c r="J369" s="206"/>
      <c r="K369" s="206"/>
      <c r="L369" s="211"/>
      <c r="M369" s="212"/>
      <c r="N369" s="213"/>
      <c r="O369" s="213"/>
      <c r="P369" s="213"/>
      <c r="Q369" s="213"/>
      <c r="R369" s="213"/>
      <c r="S369" s="213"/>
      <c r="T369" s="214"/>
      <c r="AT369" s="215" t="s">
        <v>128</v>
      </c>
      <c r="AU369" s="215" t="s">
        <v>80</v>
      </c>
      <c r="AV369" s="13" t="s">
        <v>80</v>
      </c>
      <c r="AW369" s="13" t="s">
        <v>32</v>
      </c>
      <c r="AX369" s="13" t="s">
        <v>70</v>
      </c>
      <c r="AY369" s="215" t="s">
        <v>118</v>
      </c>
    </row>
    <row r="370" spans="1:65" s="14" customFormat="1" ht="10.199999999999999">
      <c r="B370" s="216"/>
      <c r="C370" s="217"/>
      <c r="D370" s="201" t="s">
        <v>128</v>
      </c>
      <c r="E370" s="218" t="s">
        <v>19</v>
      </c>
      <c r="F370" s="219" t="s">
        <v>136</v>
      </c>
      <c r="G370" s="217"/>
      <c r="H370" s="220">
        <v>672</v>
      </c>
      <c r="I370" s="221"/>
      <c r="J370" s="217"/>
      <c r="K370" s="217"/>
      <c r="L370" s="222"/>
      <c r="M370" s="223"/>
      <c r="N370" s="224"/>
      <c r="O370" s="224"/>
      <c r="P370" s="224"/>
      <c r="Q370" s="224"/>
      <c r="R370" s="224"/>
      <c r="S370" s="224"/>
      <c r="T370" s="225"/>
      <c r="AT370" s="226" t="s">
        <v>128</v>
      </c>
      <c r="AU370" s="226" t="s">
        <v>80</v>
      </c>
      <c r="AV370" s="14" t="s">
        <v>126</v>
      </c>
      <c r="AW370" s="14" t="s">
        <v>32</v>
      </c>
      <c r="AX370" s="14" t="s">
        <v>78</v>
      </c>
      <c r="AY370" s="226" t="s">
        <v>118</v>
      </c>
    </row>
    <row r="371" spans="1:65" s="2" customFormat="1" ht="14.4" customHeight="1">
      <c r="A371" s="35"/>
      <c r="B371" s="36"/>
      <c r="C371" s="188" t="s">
        <v>406</v>
      </c>
      <c r="D371" s="188" t="s">
        <v>121</v>
      </c>
      <c r="E371" s="189" t="s">
        <v>407</v>
      </c>
      <c r="F371" s="190" t="s">
        <v>408</v>
      </c>
      <c r="G371" s="191" t="s">
        <v>233</v>
      </c>
      <c r="H371" s="192">
        <v>52</v>
      </c>
      <c r="I371" s="193"/>
      <c r="J371" s="194">
        <f>ROUND(I371*H371,2)</f>
        <v>0</v>
      </c>
      <c r="K371" s="190" t="s">
        <v>125</v>
      </c>
      <c r="L371" s="40"/>
      <c r="M371" s="195" t="s">
        <v>19</v>
      </c>
      <c r="N371" s="196" t="s">
        <v>41</v>
      </c>
      <c r="O371" s="65"/>
      <c r="P371" s="197">
        <f>O371*H371</f>
        <v>0</v>
      </c>
      <c r="Q371" s="197">
        <v>0</v>
      </c>
      <c r="R371" s="197">
        <f>Q371*H371</f>
        <v>0</v>
      </c>
      <c r="S371" s="197">
        <v>0</v>
      </c>
      <c r="T371" s="198">
        <f>S371*H371</f>
        <v>0</v>
      </c>
      <c r="U371" s="35"/>
      <c r="V371" s="35"/>
      <c r="W371" s="35"/>
      <c r="X371" s="35"/>
      <c r="Y371" s="35"/>
      <c r="Z371" s="35"/>
      <c r="AA371" s="35"/>
      <c r="AB371" s="35"/>
      <c r="AC371" s="35"/>
      <c r="AD371" s="35"/>
      <c r="AE371" s="35"/>
      <c r="AR371" s="199" t="s">
        <v>126</v>
      </c>
      <c r="AT371" s="199" t="s">
        <v>121</v>
      </c>
      <c r="AU371" s="199" t="s">
        <v>80</v>
      </c>
      <c r="AY371" s="18" t="s">
        <v>118</v>
      </c>
      <c r="BE371" s="200">
        <f>IF(N371="základní",J371,0)</f>
        <v>0</v>
      </c>
      <c r="BF371" s="200">
        <f>IF(N371="snížená",J371,0)</f>
        <v>0</v>
      </c>
      <c r="BG371" s="200">
        <f>IF(N371="zákl. přenesená",J371,0)</f>
        <v>0</v>
      </c>
      <c r="BH371" s="200">
        <f>IF(N371="sníž. přenesená",J371,0)</f>
        <v>0</v>
      </c>
      <c r="BI371" s="200">
        <f>IF(N371="nulová",J371,0)</f>
        <v>0</v>
      </c>
      <c r="BJ371" s="18" t="s">
        <v>78</v>
      </c>
      <c r="BK371" s="200">
        <f>ROUND(I371*H371,2)</f>
        <v>0</v>
      </c>
      <c r="BL371" s="18" t="s">
        <v>126</v>
      </c>
      <c r="BM371" s="199" t="s">
        <v>409</v>
      </c>
    </row>
    <row r="372" spans="1:65" s="2" customFormat="1" ht="10.199999999999999">
      <c r="A372" s="35"/>
      <c r="B372" s="36"/>
      <c r="C372" s="37"/>
      <c r="D372" s="201" t="s">
        <v>127</v>
      </c>
      <c r="E372" s="37"/>
      <c r="F372" s="202" t="s">
        <v>408</v>
      </c>
      <c r="G372" s="37"/>
      <c r="H372" s="37"/>
      <c r="I372" s="109"/>
      <c r="J372" s="37"/>
      <c r="K372" s="37"/>
      <c r="L372" s="40"/>
      <c r="M372" s="203"/>
      <c r="N372" s="204"/>
      <c r="O372" s="65"/>
      <c r="P372" s="65"/>
      <c r="Q372" s="65"/>
      <c r="R372" s="65"/>
      <c r="S372" s="65"/>
      <c r="T372" s="66"/>
      <c r="U372" s="35"/>
      <c r="V372" s="35"/>
      <c r="W372" s="35"/>
      <c r="X372" s="35"/>
      <c r="Y372" s="35"/>
      <c r="Z372" s="35"/>
      <c r="AA372" s="35"/>
      <c r="AB372" s="35"/>
      <c r="AC372" s="35"/>
      <c r="AD372" s="35"/>
      <c r="AE372" s="35"/>
      <c r="AT372" s="18" t="s">
        <v>127</v>
      </c>
      <c r="AU372" s="18" t="s">
        <v>80</v>
      </c>
    </row>
    <row r="373" spans="1:65" s="13" customFormat="1" ht="10.199999999999999">
      <c r="B373" s="205"/>
      <c r="C373" s="206"/>
      <c r="D373" s="201" t="s">
        <v>128</v>
      </c>
      <c r="E373" s="207" t="s">
        <v>19</v>
      </c>
      <c r="F373" s="208" t="s">
        <v>410</v>
      </c>
      <c r="G373" s="206"/>
      <c r="H373" s="209">
        <v>52</v>
      </c>
      <c r="I373" s="210"/>
      <c r="J373" s="206"/>
      <c r="K373" s="206"/>
      <c r="L373" s="211"/>
      <c r="M373" s="212"/>
      <c r="N373" s="213"/>
      <c r="O373" s="213"/>
      <c r="P373" s="213"/>
      <c r="Q373" s="213"/>
      <c r="R373" s="213"/>
      <c r="S373" s="213"/>
      <c r="T373" s="214"/>
      <c r="AT373" s="215" t="s">
        <v>128</v>
      </c>
      <c r="AU373" s="215" t="s">
        <v>80</v>
      </c>
      <c r="AV373" s="13" t="s">
        <v>80</v>
      </c>
      <c r="AW373" s="13" t="s">
        <v>32</v>
      </c>
      <c r="AX373" s="13" t="s">
        <v>70</v>
      </c>
      <c r="AY373" s="215" t="s">
        <v>118</v>
      </c>
    </row>
    <row r="374" spans="1:65" s="14" customFormat="1" ht="10.199999999999999">
      <c r="B374" s="216"/>
      <c r="C374" s="217"/>
      <c r="D374" s="201" t="s">
        <v>128</v>
      </c>
      <c r="E374" s="218" t="s">
        <v>19</v>
      </c>
      <c r="F374" s="219" t="s">
        <v>136</v>
      </c>
      <c r="G374" s="217"/>
      <c r="H374" s="220">
        <v>52</v>
      </c>
      <c r="I374" s="221"/>
      <c r="J374" s="217"/>
      <c r="K374" s="217"/>
      <c r="L374" s="222"/>
      <c r="M374" s="223"/>
      <c r="N374" s="224"/>
      <c r="O374" s="224"/>
      <c r="P374" s="224"/>
      <c r="Q374" s="224"/>
      <c r="R374" s="224"/>
      <c r="S374" s="224"/>
      <c r="T374" s="225"/>
      <c r="AT374" s="226" t="s">
        <v>128</v>
      </c>
      <c r="AU374" s="226" t="s">
        <v>80</v>
      </c>
      <c r="AV374" s="14" t="s">
        <v>126</v>
      </c>
      <c r="AW374" s="14" t="s">
        <v>32</v>
      </c>
      <c r="AX374" s="14" t="s">
        <v>78</v>
      </c>
      <c r="AY374" s="226" t="s">
        <v>118</v>
      </c>
    </row>
    <row r="375" spans="1:65" s="2" customFormat="1" ht="21.6" customHeight="1">
      <c r="A375" s="35"/>
      <c r="B375" s="36"/>
      <c r="C375" s="227" t="s">
        <v>262</v>
      </c>
      <c r="D375" s="227" t="s">
        <v>149</v>
      </c>
      <c r="E375" s="228" t="s">
        <v>411</v>
      </c>
      <c r="F375" s="229" t="s">
        <v>412</v>
      </c>
      <c r="G375" s="230" t="s">
        <v>185</v>
      </c>
      <c r="H375" s="231">
        <v>23.6</v>
      </c>
      <c r="I375" s="232"/>
      <c r="J375" s="233">
        <f>ROUND(I375*H375,2)</f>
        <v>0</v>
      </c>
      <c r="K375" s="229" t="s">
        <v>413</v>
      </c>
      <c r="L375" s="234"/>
      <c r="M375" s="235" t="s">
        <v>19</v>
      </c>
      <c r="N375" s="236" t="s">
        <v>41</v>
      </c>
      <c r="O375" s="65"/>
      <c r="P375" s="197">
        <f>O375*H375</f>
        <v>0</v>
      </c>
      <c r="Q375" s="197">
        <v>5.4850000000000003E-2</v>
      </c>
      <c r="R375" s="197">
        <f>Q375*H375</f>
        <v>1.2944600000000002</v>
      </c>
      <c r="S375" s="197">
        <v>0</v>
      </c>
      <c r="T375" s="198">
        <f>S375*H375</f>
        <v>0</v>
      </c>
      <c r="U375" s="35"/>
      <c r="V375" s="35"/>
      <c r="W375" s="35"/>
      <c r="X375" s="35"/>
      <c r="Y375" s="35"/>
      <c r="Z375" s="35"/>
      <c r="AA375" s="35"/>
      <c r="AB375" s="35"/>
      <c r="AC375" s="35"/>
      <c r="AD375" s="35"/>
      <c r="AE375" s="35"/>
      <c r="AR375" s="199" t="s">
        <v>147</v>
      </c>
      <c r="AT375" s="199" t="s">
        <v>149</v>
      </c>
      <c r="AU375" s="199" t="s">
        <v>80</v>
      </c>
      <c r="AY375" s="18" t="s">
        <v>118</v>
      </c>
      <c r="BE375" s="200">
        <f>IF(N375="základní",J375,0)</f>
        <v>0</v>
      </c>
      <c r="BF375" s="200">
        <f>IF(N375="snížená",J375,0)</f>
        <v>0</v>
      </c>
      <c r="BG375" s="200">
        <f>IF(N375="zákl. přenesená",J375,0)</f>
        <v>0</v>
      </c>
      <c r="BH375" s="200">
        <f>IF(N375="sníž. přenesená",J375,0)</f>
        <v>0</v>
      </c>
      <c r="BI375" s="200">
        <f>IF(N375="nulová",J375,0)</f>
        <v>0</v>
      </c>
      <c r="BJ375" s="18" t="s">
        <v>78</v>
      </c>
      <c r="BK375" s="200">
        <f>ROUND(I375*H375,2)</f>
        <v>0</v>
      </c>
      <c r="BL375" s="18" t="s">
        <v>126</v>
      </c>
      <c r="BM375" s="199" t="s">
        <v>414</v>
      </c>
    </row>
    <row r="376" spans="1:65" s="2" customFormat="1" ht="10.199999999999999">
      <c r="A376" s="35"/>
      <c r="B376" s="36"/>
      <c r="C376" s="37"/>
      <c r="D376" s="201" t="s">
        <v>127</v>
      </c>
      <c r="E376" s="37"/>
      <c r="F376" s="202" t="s">
        <v>412</v>
      </c>
      <c r="G376" s="37"/>
      <c r="H376" s="37"/>
      <c r="I376" s="109"/>
      <c r="J376" s="37"/>
      <c r="K376" s="37"/>
      <c r="L376" s="40"/>
      <c r="M376" s="203"/>
      <c r="N376" s="204"/>
      <c r="O376" s="65"/>
      <c r="P376" s="65"/>
      <c r="Q376" s="65"/>
      <c r="R376" s="65"/>
      <c r="S376" s="65"/>
      <c r="T376" s="66"/>
      <c r="U376" s="35"/>
      <c r="V376" s="35"/>
      <c r="W376" s="35"/>
      <c r="X376" s="35"/>
      <c r="Y376" s="35"/>
      <c r="Z376" s="35"/>
      <c r="AA376" s="35"/>
      <c r="AB376" s="35"/>
      <c r="AC376" s="35"/>
      <c r="AD376" s="35"/>
      <c r="AE376" s="35"/>
      <c r="AT376" s="18" t="s">
        <v>127</v>
      </c>
      <c r="AU376" s="18" t="s">
        <v>80</v>
      </c>
    </row>
    <row r="377" spans="1:65" s="2" customFormat="1" ht="21.6" customHeight="1">
      <c r="A377" s="35"/>
      <c r="B377" s="36"/>
      <c r="C377" s="227" t="s">
        <v>415</v>
      </c>
      <c r="D377" s="227" t="s">
        <v>149</v>
      </c>
      <c r="E377" s="228" t="s">
        <v>416</v>
      </c>
      <c r="F377" s="229" t="s">
        <v>417</v>
      </c>
      <c r="G377" s="230" t="s">
        <v>185</v>
      </c>
      <c r="H377" s="231">
        <v>23.6</v>
      </c>
      <c r="I377" s="232"/>
      <c r="J377" s="233">
        <f>ROUND(I377*H377,2)</f>
        <v>0</v>
      </c>
      <c r="K377" s="229" t="s">
        <v>413</v>
      </c>
      <c r="L377" s="234"/>
      <c r="M377" s="235" t="s">
        <v>19</v>
      </c>
      <c r="N377" s="236" t="s">
        <v>41</v>
      </c>
      <c r="O377" s="65"/>
      <c r="P377" s="197">
        <f>O377*H377</f>
        <v>0</v>
      </c>
      <c r="Q377" s="197">
        <v>5.4850000000000003E-2</v>
      </c>
      <c r="R377" s="197">
        <f>Q377*H377</f>
        <v>1.2944600000000002</v>
      </c>
      <c r="S377" s="197">
        <v>0</v>
      </c>
      <c r="T377" s="198">
        <f>S377*H377</f>
        <v>0</v>
      </c>
      <c r="U377" s="35"/>
      <c r="V377" s="35"/>
      <c r="W377" s="35"/>
      <c r="X377" s="35"/>
      <c r="Y377" s="35"/>
      <c r="Z377" s="35"/>
      <c r="AA377" s="35"/>
      <c r="AB377" s="35"/>
      <c r="AC377" s="35"/>
      <c r="AD377" s="35"/>
      <c r="AE377" s="35"/>
      <c r="AR377" s="199" t="s">
        <v>147</v>
      </c>
      <c r="AT377" s="199" t="s">
        <v>149</v>
      </c>
      <c r="AU377" s="199" t="s">
        <v>80</v>
      </c>
      <c r="AY377" s="18" t="s">
        <v>118</v>
      </c>
      <c r="BE377" s="200">
        <f>IF(N377="základní",J377,0)</f>
        <v>0</v>
      </c>
      <c r="BF377" s="200">
        <f>IF(N377="snížená",J377,0)</f>
        <v>0</v>
      </c>
      <c r="BG377" s="200">
        <f>IF(N377="zákl. přenesená",J377,0)</f>
        <v>0</v>
      </c>
      <c r="BH377" s="200">
        <f>IF(N377="sníž. přenesená",J377,0)</f>
        <v>0</v>
      </c>
      <c r="BI377" s="200">
        <f>IF(N377="nulová",J377,0)</f>
        <v>0</v>
      </c>
      <c r="BJ377" s="18" t="s">
        <v>78</v>
      </c>
      <c r="BK377" s="200">
        <f>ROUND(I377*H377,2)</f>
        <v>0</v>
      </c>
      <c r="BL377" s="18" t="s">
        <v>126</v>
      </c>
      <c r="BM377" s="199" t="s">
        <v>418</v>
      </c>
    </row>
    <row r="378" spans="1:65" s="2" customFormat="1" ht="10.199999999999999">
      <c r="A378" s="35"/>
      <c r="B378" s="36"/>
      <c r="C378" s="37"/>
      <c r="D378" s="201" t="s">
        <v>127</v>
      </c>
      <c r="E378" s="37"/>
      <c r="F378" s="202" t="s">
        <v>417</v>
      </c>
      <c r="G378" s="37"/>
      <c r="H378" s="37"/>
      <c r="I378" s="109"/>
      <c r="J378" s="37"/>
      <c r="K378" s="37"/>
      <c r="L378" s="40"/>
      <c r="M378" s="203"/>
      <c r="N378" s="204"/>
      <c r="O378" s="65"/>
      <c r="P378" s="65"/>
      <c r="Q378" s="65"/>
      <c r="R378" s="65"/>
      <c r="S378" s="65"/>
      <c r="T378" s="66"/>
      <c r="U378" s="35"/>
      <c r="V378" s="35"/>
      <c r="W378" s="35"/>
      <c r="X378" s="35"/>
      <c r="Y378" s="35"/>
      <c r="Z378" s="35"/>
      <c r="AA378" s="35"/>
      <c r="AB378" s="35"/>
      <c r="AC378" s="35"/>
      <c r="AD378" s="35"/>
      <c r="AE378" s="35"/>
      <c r="AT378" s="18" t="s">
        <v>127</v>
      </c>
      <c r="AU378" s="18" t="s">
        <v>80</v>
      </c>
    </row>
    <row r="379" spans="1:65" s="2" customFormat="1" ht="21.6" customHeight="1">
      <c r="A379" s="35"/>
      <c r="B379" s="36"/>
      <c r="C379" s="188" t="s">
        <v>266</v>
      </c>
      <c r="D379" s="188" t="s">
        <v>121</v>
      </c>
      <c r="E379" s="189" t="s">
        <v>419</v>
      </c>
      <c r="F379" s="190" t="s">
        <v>420</v>
      </c>
      <c r="G379" s="191" t="s">
        <v>233</v>
      </c>
      <c r="H379" s="192">
        <v>134</v>
      </c>
      <c r="I379" s="193"/>
      <c r="J379" s="194">
        <f>ROUND(I379*H379,2)</f>
        <v>0</v>
      </c>
      <c r="K379" s="190" t="s">
        <v>125</v>
      </c>
      <c r="L379" s="40"/>
      <c r="M379" s="195" t="s">
        <v>19</v>
      </c>
      <c r="N379" s="196" t="s">
        <v>41</v>
      </c>
      <c r="O379" s="65"/>
      <c r="P379" s="197">
        <f>O379*H379</f>
        <v>0</v>
      </c>
      <c r="Q379" s="197">
        <v>0</v>
      </c>
      <c r="R379" s="197">
        <f>Q379*H379</f>
        <v>0</v>
      </c>
      <c r="S379" s="197">
        <v>0</v>
      </c>
      <c r="T379" s="198">
        <f>S379*H379</f>
        <v>0</v>
      </c>
      <c r="U379" s="35"/>
      <c r="V379" s="35"/>
      <c r="W379" s="35"/>
      <c r="X379" s="35"/>
      <c r="Y379" s="35"/>
      <c r="Z379" s="35"/>
      <c r="AA379" s="35"/>
      <c r="AB379" s="35"/>
      <c r="AC379" s="35"/>
      <c r="AD379" s="35"/>
      <c r="AE379" s="35"/>
      <c r="AR379" s="199" t="s">
        <v>126</v>
      </c>
      <c r="AT379" s="199" t="s">
        <v>121</v>
      </c>
      <c r="AU379" s="199" t="s">
        <v>80</v>
      </c>
      <c r="AY379" s="18" t="s">
        <v>118</v>
      </c>
      <c r="BE379" s="200">
        <f>IF(N379="základní",J379,0)</f>
        <v>0</v>
      </c>
      <c r="BF379" s="200">
        <f>IF(N379="snížená",J379,0)</f>
        <v>0</v>
      </c>
      <c r="BG379" s="200">
        <f>IF(N379="zákl. přenesená",J379,0)</f>
        <v>0</v>
      </c>
      <c r="BH379" s="200">
        <f>IF(N379="sníž. přenesená",J379,0)</f>
        <v>0</v>
      </c>
      <c r="BI379" s="200">
        <f>IF(N379="nulová",J379,0)</f>
        <v>0</v>
      </c>
      <c r="BJ379" s="18" t="s">
        <v>78</v>
      </c>
      <c r="BK379" s="200">
        <f>ROUND(I379*H379,2)</f>
        <v>0</v>
      </c>
      <c r="BL379" s="18" t="s">
        <v>126</v>
      </c>
      <c r="BM379" s="199" t="s">
        <v>421</v>
      </c>
    </row>
    <row r="380" spans="1:65" s="2" customFormat="1" ht="10.199999999999999">
      <c r="A380" s="35"/>
      <c r="B380" s="36"/>
      <c r="C380" s="37"/>
      <c r="D380" s="201" t="s">
        <v>127</v>
      </c>
      <c r="E380" s="37"/>
      <c r="F380" s="202" t="s">
        <v>420</v>
      </c>
      <c r="G380" s="37"/>
      <c r="H380" s="37"/>
      <c r="I380" s="109"/>
      <c r="J380" s="37"/>
      <c r="K380" s="37"/>
      <c r="L380" s="40"/>
      <c r="M380" s="203"/>
      <c r="N380" s="204"/>
      <c r="O380" s="65"/>
      <c r="P380" s="65"/>
      <c r="Q380" s="65"/>
      <c r="R380" s="65"/>
      <c r="S380" s="65"/>
      <c r="T380" s="66"/>
      <c r="U380" s="35"/>
      <c r="V380" s="35"/>
      <c r="W380" s="35"/>
      <c r="X380" s="35"/>
      <c r="Y380" s="35"/>
      <c r="Z380" s="35"/>
      <c r="AA380" s="35"/>
      <c r="AB380" s="35"/>
      <c r="AC380" s="35"/>
      <c r="AD380" s="35"/>
      <c r="AE380" s="35"/>
      <c r="AT380" s="18" t="s">
        <v>127</v>
      </c>
      <c r="AU380" s="18" t="s">
        <v>80</v>
      </c>
    </row>
    <row r="381" spans="1:65" s="15" customFormat="1" ht="10.199999999999999">
      <c r="B381" s="237"/>
      <c r="C381" s="238"/>
      <c r="D381" s="201" t="s">
        <v>128</v>
      </c>
      <c r="E381" s="239" t="s">
        <v>19</v>
      </c>
      <c r="F381" s="240" t="s">
        <v>422</v>
      </c>
      <c r="G381" s="238"/>
      <c r="H381" s="239" t="s">
        <v>19</v>
      </c>
      <c r="I381" s="241"/>
      <c r="J381" s="238"/>
      <c r="K381" s="238"/>
      <c r="L381" s="242"/>
      <c r="M381" s="243"/>
      <c r="N381" s="244"/>
      <c r="O381" s="244"/>
      <c r="P381" s="244"/>
      <c r="Q381" s="244"/>
      <c r="R381" s="244"/>
      <c r="S381" s="244"/>
      <c r="T381" s="245"/>
      <c r="AT381" s="246" t="s">
        <v>128</v>
      </c>
      <c r="AU381" s="246" t="s">
        <v>80</v>
      </c>
      <c r="AV381" s="15" t="s">
        <v>78</v>
      </c>
      <c r="AW381" s="15" t="s">
        <v>32</v>
      </c>
      <c r="AX381" s="15" t="s">
        <v>70</v>
      </c>
      <c r="AY381" s="246" t="s">
        <v>118</v>
      </c>
    </row>
    <row r="382" spans="1:65" s="13" customFormat="1" ht="10.199999999999999">
      <c r="B382" s="205"/>
      <c r="C382" s="206"/>
      <c r="D382" s="201" t="s">
        <v>128</v>
      </c>
      <c r="E382" s="207" t="s">
        <v>19</v>
      </c>
      <c r="F382" s="208" t="s">
        <v>80</v>
      </c>
      <c r="G382" s="206"/>
      <c r="H382" s="209">
        <v>2</v>
      </c>
      <c r="I382" s="210"/>
      <c r="J382" s="206"/>
      <c r="K382" s="206"/>
      <c r="L382" s="211"/>
      <c r="M382" s="212"/>
      <c r="N382" s="213"/>
      <c r="O382" s="213"/>
      <c r="P382" s="213"/>
      <c r="Q382" s="213"/>
      <c r="R382" s="213"/>
      <c r="S382" s="213"/>
      <c r="T382" s="214"/>
      <c r="AT382" s="215" t="s">
        <v>128</v>
      </c>
      <c r="AU382" s="215" t="s">
        <v>80</v>
      </c>
      <c r="AV382" s="13" t="s">
        <v>80</v>
      </c>
      <c r="AW382" s="13" t="s">
        <v>32</v>
      </c>
      <c r="AX382" s="13" t="s">
        <v>70</v>
      </c>
      <c r="AY382" s="215" t="s">
        <v>118</v>
      </c>
    </row>
    <row r="383" spans="1:65" s="15" customFormat="1" ht="10.199999999999999">
      <c r="B383" s="237"/>
      <c r="C383" s="238"/>
      <c r="D383" s="201" t="s">
        <v>128</v>
      </c>
      <c r="E383" s="239" t="s">
        <v>19</v>
      </c>
      <c r="F383" s="240" t="s">
        <v>423</v>
      </c>
      <c r="G383" s="238"/>
      <c r="H383" s="239" t="s">
        <v>19</v>
      </c>
      <c r="I383" s="241"/>
      <c r="J383" s="238"/>
      <c r="K383" s="238"/>
      <c r="L383" s="242"/>
      <c r="M383" s="243"/>
      <c r="N383" s="244"/>
      <c r="O383" s="244"/>
      <c r="P383" s="244"/>
      <c r="Q383" s="244"/>
      <c r="R383" s="244"/>
      <c r="S383" s="244"/>
      <c r="T383" s="245"/>
      <c r="AT383" s="246" t="s">
        <v>128</v>
      </c>
      <c r="AU383" s="246" t="s">
        <v>80</v>
      </c>
      <c r="AV383" s="15" t="s">
        <v>78</v>
      </c>
      <c r="AW383" s="15" t="s">
        <v>32</v>
      </c>
      <c r="AX383" s="15" t="s">
        <v>70</v>
      </c>
      <c r="AY383" s="246" t="s">
        <v>118</v>
      </c>
    </row>
    <row r="384" spans="1:65" s="15" customFormat="1" ht="10.199999999999999">
      <c r="B384" s="237"/>
      <c r="C384" s="238"/>
      <c r="D384" s="201" t="s">
        <v>128</v>
      </c>
      <c r="E384" s="239" t="s">
        <v>19</v>
      </c>
      <c r="F384" s="240" t="s">
        <v>175</v>
      </c>
      <c r="G384" s="238"/>
      <c r="H384" s="239" t="s">
        <v>19</v>
      </c>
      <c r="I384" s="241"/>
      <c r="J384" s="238"/>
      <c r="K384" s="238"/>
      <c r="L384" s="242"/>
      <c r="M384" s="243"/>
      <c r="N384" s="244"/>
      <c r="O384" s="244"/>
      <c r="P384" s="244"/>
      <c r="Q384" s="244"/>
      <c r="R384" s="244"/>
      <c r="S384" s="244"/>
      <c r="T384" s="245"/>
      <c r="AT384" s="246" t="s">
        <v>128</v>
      </c>
      <c r="AU384" s="246" t="s">
        <v>80</v>
      </c>
      <c r="AV384" s="15" t="s">
        <v>78</v>
      </c>
      <c r="AW384" s="15" t="s">
        <v>32</v>
      </c>
      <c r="AX384" s="15" t="s">
        <v>70</v>
      </c>
      <c r="AY384" s="246" t="s">
        <v>118</v>
      </c>
    </row>
    <row r="385" spans="1:65" s="13" customFormat="1" ht="10.199999999999999">
      <c r="B385" s="205"/>
      <c r="C385" s="206"/>
      <c r="D385" s="201" t="s">
        <v>128</v>
      </c>
      <c r="E385" s="207" t="s">
        <v>19</v>
      </c>
      <c r="F385" s="208" t="s">
        <v>424</v>
      </c>
      <c r="G385" s="206"/>
      <c r="H385" s="209">
        <v>32</v>
      </c>
      <c r="I385" s="210"/>
      <c r="J385" s="206"/>
      <c r="K385" s="206"/>
      <c r="L385" s="211"/>
      <c r="M385" s="212"/>
      <c r="N385" s="213"/>
      <c r="O385" s="213"/>
      <c r="P385" s="213"/>
      <c r="Q385" s="213"/>
      <c r="R385" s="213"/>
      <c r="S385" s="213"/>
      <c r="T385" s="214"/>
      <c r="AT385" s="215" t="s">
        <v>128</v>
      </c>
      <c r="AU385" s="215" t="s">
        <v>80</v>
      </c>
      <c r="AV385" s="13" t="s">
        <v>80</v>
      </c>
      <c r="AW385" s="13" t="s">
        <v>32</v>
      </c>
      <c r="AX385" s="13" t="s">
        <v>70</v>
      </c>
      <c r="AY385" s="215" t="s">
        <v>118</v>
      </c>
    </row>
    <row r="386" spans="1:65" s="15" customFormat="1" ht="10.199999999999999">
      <c r="B386" s="237"/>
      <c r="C386" s="238"/>
      <c r="D386" s="201" t="s">
        <v>128</v>
      </c>
      <c r="E386" s="239" t="s">
        <v>19</v>
      </c>
      <c r="F386" s="240" t="s">
        <v>177</v>
      </c>
      <c r="G386" s="238"/>
      <c r="H386" s="239" t="s">
        <v>19</v>
      </c>
      <c r="I386" s="241"/>
      <c r="J386" s="238"/>
      <c r="K386" s="238"/>
      <c r="L386" s="242"/>
      <c r="M386" s="243"/>
      <c r="N386" s="244"/>
      <c r="O386" s="244"/>
      <c r="P386" s="244"/>
      <c r="Q386" s="244"/>
      <c r="R386" s="244"/>
      <c r="S386" s="244"/>
      <c r="T386" s="245"/>
      <c r="AT386" s="246" t="s">
        <v>128</v>
      </c>
      <c r="AU386" s="246" t="s">
        <v>80</v>
      </c>
      <c r="AV386" s="15" t="s">
        <v>78</v>
      </c>
      <c r="AW386" s="15" t="s">
        <v>32</v>
      </c>
      <c r="AX386" s="15" t="s">
        <v>70</v>
      </c>
      <c r="AY386" s="246" t="s">
        <v>118</v>
      </c>
    </row>
    <row r="387" spans="1:65" s="13" customFormat="1" ht="10.199999999999999">
      <c r="B387" s="205"/>
      <c r="C387" s="206"/>
      <c r="D387" s="201" t="s">
        <v>128</v>
      </c>
      <c r="E387" s="207" t="s">
        <v>19</v>
      </c>
      <c r="F387" s="208" t="s">
        <v>425</v>
      </c>
      <c r="G387" s="206"/>
      <c r="H387" s="209">
        <v>32</v>
      </c>
      <c r="I387" s="210"/>
      <c r="J387" s="206"/>
      <c r="K387" s="206"/>
      <c r="L387" s="211"/>
      <c r="M387" s="212"/>
      <c r="N387" s="213"/>
      <c r="O387" s="213"/>
      <c r="P387" s="213"/>
      <c r="Q387" s="213"/>
      <c r="R387" s="213"/>
      <c r="S387" s="213"/>
      <c r="T387" s="214"/>
      <c r="AT387" s="215" t="s">
        <v>128</v>
      </c>
      <c r="AU387" s="215" t="s">
        <v>80</v>
      </c>
      <c r="AV387" s="13" t="s">
        <v>80</v>
      </c>
      <c r="AW387" s="13" t="s">
        <v>32</v>
      </c>
      <c r="AX387" s="13" t="s">
        <v>70</v>
      </c>
      <c r="AY387" s="215" t="s">
        <v>118</v>
      </c>
    </row>
    <row r="388" spans="1:65" s="15" customFormat="1" ht="10.199999999999999">
      <c r="B388" s="237"/>
      <c r="C388" s="238"/>
      <c r="D388" s="201" t="s">
        <v>128</v>
      </c>
      <c r="E388" s="239" t="s">
        <v>19</v>
      </c>
      <c r="F388" s="240" t="s">
        <v>179</v>
      </c>
      <c r="G388" s="238"/>
      <c r="H388" s="239" t="s">
        <v>19</v>
      </c>
      <c r="I388" s="241"/>
      <c r="J388" s="238"/>
      <c r="K388" s="238"/>
      <c r="L388" s="242"/>
      <c r="M388" s="243"/>
      <c r="N388" s="244"/>
      <c r="O388" s="244"/>
      <c r="P388" s="244"/>
      <c r="Q388" s="244"/>
      <c r="R388" s="244"/>
      <c r="S388" s="244"/>
      <c r="T388" s="245"/>
      <c r="AT388" s="246" t="s">
        <v>128</v>
      </c>
      <c r="AU388" s="246" t="s">
        <v>80</v>
      </c>
      <c r="AV388" s="15" t="s">
        <v>78</v>
      </c>
      <c r="AW388" s="15" t="s">
        <v>32</v>
      </c>
      <c r="AX388" s="15" t="s">
        <v>70</v>
      </c>
      <c r="AY388" s="246" t="s">
        <v>118</v>
      </c>
    </row>
    <row r="389" spans="1:65" s="13" customFormat="1" ht="10.199999999999999">
      <c r="B389" s="205"/>
      <c r="C389" s="206"/>
      <c r="D389" s="201" t="s">
        <v>128</v>
      </c>
      <c r="E389" s="207" t="s">
        <v>19</v>
      </c>
      <c r="F389" s="208" t="s">
        <v>426</v>
      </c>
      <c r="G389" s="206"/>
      <c r="H389" s="209">
        <v>30</v>
      </c>
      <c r="I389" s="210"/>
      <c r="J389" s="206"/>
      <c r="K389" s="206"/>
      <c r="L389" s="211"/>
      <c r="M389" s="212"/>
      <c r="N389" s="213"/>
      <c r="O389" s="213"/>
      <c r="P389" s="213"/>
      <c r="Q389" s="213"/>
      <c r="R389" s="213"/>
      <c r="S389" s="213"/>
      <c r="T389" s="214"/>
      <c r="AT389" s="215" t="s">
        <v>128</v>
      </c>
      <c r="AU389" s="215" t="s">
        <v>80</v>
      </c>
      <c r="AV389" s="13" t="s">
        <v>80</v>
      </c>
      <c r="AW389" s="13" t="s">
        <v>32</v>
      </c>
      <c r="AX389" s="13" t="s">
        <v>70</v>
      </c>
      <c r="AY389" s="215" t="s">
        <v>118</v>
      </c>
    </row>
    <row r="390" spans="1:65" s="13" customFormat="1" ht="20.399999999999999">
      <c r="B390" s="205"/>
      <c r="C390" s="206"/>
      <c r="D390" s="201" t="s">
        <v>128</v>
      </c>
      <c r="E390" s="207" t="s">
        <v>19</v>
      </c>
      <c r="F390" s="208" t="s">
        <v>427</v>
      </c>
      <c r="G390" s="206"/>
      <c r="H390" s="209">
        <v>6</v>
      </c>
      <c r="I390" s="210"/>
      <c r="J390" s="206"/>
      <c r="K390" s="206"/>
      <c r="L390" s="211"/>
      <c r="M390" s="212"/>
      <c r="N390" s="213"/>
      <c r="O390" s="213"/>
      <c r="P390" s="213"/>
      <c r="Q390" s="213"/>
      <c r="R390" s="213"/>
      <c r="S390" s="213"/>
      <c r="T390" s="214"/>
      <c r="AT390" s="215" t="s">
        <v>128</v>
      </c>
      <c r="AU390" s="215" t="s">
        <v>80</v>
      </c>
      <c r="AV390" s="13" t="s">
        <v>80</v>
      </c>
      <c r="AW390" s="13" t="s">
        <v>32</v>
      </c>
      <c r="AX390" s="13" t="s">
        <v>70</v>
      </c>
      <c r="AY390" s="215" t="s">
        <v>118</v>
      </c>
    </row>
    <row r="391" spans="1:65" s="15" customFormat="1" ht="10.199999999999999">
      <c r="B391" s="237"/>
      <c r="C391" s="238"/>
      <c r="D391" s="201" t="s">
        <v>128</v>
      </c>
      <c r="E391" s="239" t="s">
        <v>19</v>
      </c>
      <c r="F391" s="240" t="s">
        <v>428</v>
      </c>
      <c r="G391" s="238"/>
      <c r="H391" s="239" t="s">
        <v>19</v>
      </c>
      <c r="I391" s="241"/>
      <c r="J391" s="238"/>
      <c r="K391" s="238"/>
      <c r="L391" s="242"/>
      <c r="M391" s="243"/>
      <c r="N391" s="244"/>
      <c r="O391" s="244"/>
      <c r="P391" s="244"/>
      <c r="Q391" s="244"/>
      <c r="R391" s="244"/>
      <c r="S391" s="244"/>
      <c r="T391" s="245"/>
      <c r="AT391" s="246" t="s">
        <v>128</v>
      </c>
      <c r="AU391" s="246" t="s">
        <v>80</v>
      </c>
      <c r="AV391" s="15" t="s">
        <v>78</v>
      </c>
      <c r="AW391" s="15" t="s">
        <v>32</v>
      </c>
      <c r="AX391" s="15" t="s">
        <v>70</v>
      </c>
      <c r="AY391" s="246" t="s">
        <v>118</v>
      </c>
    </row>
    <row r="392" spans="1:65" s="13" customFormat="1" ht="10.199999999999999">
      <c r="B392" s="205"/>
      <c r="C392" s="206"/>
      <c r="D392" s="201" t="s">
        <v>128</v>
      </c>
      <c r="E392" s="207" t="s">
        <v>19</v>
      </c>
      <c r="F392" s="208" t="s">
        <v>429</v>
      </c>
      <c r="G392" s="206"/>
      <c r="H392" s="209">
        <v>30</v>
      </c>
      <c r="I392" s="210"/>
      <c r="J392" s="206"/>
      <c r="K392" s="206"/>
      <c r="L392" s="211"/>
      <c r="M392" s="212"/>
      <c r="N392" s="213"/>
      <c r="O392" s="213"/>
      <c r="P392" s="213"/>
      <c r="Q392" s="213"/>
      <c r="R392" s="213"/>
      <c r="S392" s="213"/>
      <c r="T392" s="214"/>
      <c r="AT392" s="215" t="s">
        <v>128</v>
      </c>
      <c r="AU392" s="215" t="s">
        <v>80</v>
      </c>
      <c r="AV392" s="13" t="s">
        <v>80</v>
      </c>
      <c r="AW392" s="13" t="s">
        <v>32</v>
      </c>
      <c r="AX392" s="13" t="s">
        <v>70</v>
      </c>
      <c r="AY392" s="215" t="s">
        <v>118</v>
      </c>
    </row>
    <row r="393" spans="1:65" s="15" customFormat="1" ht="10.199999999999999">
      <c r="B393" s="237"/>
      <c r="C393" s="238"/>
      <c r="D393" s="201" t="s">
        <v>128</v>
      </c>
      <c r="E393" s="239" t="s">
        <v>19</v>
      </c>
      <c r="F393" s="240" t="s">
        <v>430</v>
      </c>
      <c r="G393" s="238"/>
      <c r="H393" s="239" t="s">
        <v>19</v>
      </c>
      <c r="I393" s="241"/>
      <c r="J393" s="238"/>
      <c r="K393" s="238"/>
      <c r="L393" s="242"/>
      <c r="M393" s="243"/>
      <c r="N393" s="244"/>
      <c r="O393" s="244"/>
      <c r="P393" s="244"/>
      <c r="Q393" s="244"/>
      <c r="R393" s="244"/>
      <c r="S393" s="244"/>
      <c r="T393" s="245"/>
      <c r="AT393" s="246" t="s">
        <v>128</v>
      </c>
      <c r="AU393" s="246" t="s">
        <v>80</v>
      </c>
      <c r="AV393" s="15" t="s">
        <v>78</v>
      </c>
      <c r="AW393" s="15" t="s">
        <v>32</v>
      </c>
      <c r="AX393" s="15" t="s">
        <v>70</v>
      </c>
      <c r="AY393" s="246" t="s">
        <v>118</v>
      </c>
    </row>
    <row r="394" spans="1:65" s="13" customFormat="1" ht="10.199999999999999">
      <c r="B394" s="205"/>
      <c r="C394" s="206"/>
      <c r="D394" s="201" t="s">
        <v>128</v>
      </c>
      <c r="E394" s="207" t="s">
        <v>19</v>
      </c>
      <c r="F394" s="208" t="s">
        <v>431</v>
      </c>
      <c r="G394" s="206"/>
      <c r="H394" s="209">
        <v>2</v>
      </c>
      <c r="I394" s="210"/>
      <c r="J394" s="206"/>
      <c r="K394" s="206"/>
      <c r="L394" s="211"/>
      <c r="M394" s="212"/>
      <c r="N394" s="213"/>
      <c r="O394" s="213"/>
      <c r="P394" s="213"/>
      <c r="Q394" s="213"/>
      <c r="R394" s="213"/>
      <c r="S394" s="213"/>
      <c r="T394" s="214"/>
      <c r="AT394" s="215" t="s">
        <v>128</v>
      </c>
      <c r="AU394" s="215" t="s">
        <v>80</v>
      </c>
      <c r="AV394" s="13" t="s">
        <v>80</v>
      </c>
      <c r="AW394" s="13" t="s">
        <v>32</v>
      </c>
      <c r="AX394" s="13" t="s">
        <v>70</v>
      </c>
      <c r="AY394" s="215" t="s">
        <v>118</v>
      </c>
    </row>
    <row r="395" spans="1:65" s="14" customFormat="1" ht="10.199999999999999">
      <c r="B395" s="216"/>
      <c r="C395" s="217"/>
      <c r="D395" s="201" t="s">
        <v>128</v>
      </c>
      <c r="E395" s="218" t="s">
        <v>19</v>
      </c>
      <c r="F395" s="219" t="s">
        <v>136</v>
      </c>
      <c r="G395" s="217"/>
      <c r="H395" s="220">
        <v>134</v>
      </c>
      <c r="I395" s="221"/>
      <c r="J395" s="217"/>
      <c r="K395" s="217"/>
      <c r="L395" s="222"/>
      <c r="M395" s="223"/>
      <c r="N395" s="224"/>
      <c r="O395" s="224"/>
      <c r="P395" s="224"/>
      <c r="Q395" s="224"/>
      <c r="R395" s="224"/>
      <c r="S395" s="224"/>
      <c r="T395" s="225"/>
      <c r="AT395" s="226" t="s">
        <v>128</v>
      </c>
      <c r="AU395" s="226" t="s">
        <v>80</v>
      </c>
      <c r="AV395" s="14" t="s">
        <v>126</v>
      </c>
      <c r="AW395" s="14" t="s">
        <v>32</v>
      </c>
      <c r="AX395" s="14" t="s">
        <v>78</v>
      </c>
      <c r="AY395" s="226" t="s">
        <v>118</v>
      </c>
    </row>
    <row r="396" spans="1:65" s="2" customFormat="1" ht="21.6" customHeight="1">
      <c r="A396" s="35"/>
      <c r="B396" s="36"/>
      <c r="C396" s="188" t="s">
        <v>432</v>
      </c>
      <c r="D396" s="188" t="s">
        <v>121</v>
      </c>
      <c r="E396" s="189" t="s">
        <v>433</v>
      </c>
      <c r="F396" s="190" t="s">
        <v>434</v>
      </c>
      <c r="G396" s="191" t="s">
        <v>271</v>
      </c>
      <c r="H396" s="192">
        <v>1294</v>
      </c>
      <c r="I396" s="193"/>
      <c r="J396" s="194">
        <f>ROUND(I396*H396,2)</f>
        <v>0</v>
      </c>
      <c r="K396" s="190" t="s">
        <v>125</v>
      </c>
      <c r="L396" s="40"/>
      <c r="M396" s="195" t="s">
        <v>19</v>
      </c>
      <c r="N396" s="196" t="s">
        <v>41</v>
      </c>
      <c r="O396" s="65"/>
      <c r="P396" s="197">
        <f>O396*H396</f>
        <v>0</v>
      </c>
      <c r="Q396" s="197">
        <v>0</v>
      </c>
      <c r="R396" s="197">
        <f>Q396*H396</f>
        <v>0</v>
      </c>
      <c r="S396" s="197">
        <v>0</v>
      </c>
      <c r="T396" s="198">
        <f>S396*H396</f>
        <v>0</v>
      </c>
      <c r="U396" s="35"/>
      <c r="V396" s="35"/>
      <c r="W396" s="35"/>
      <c r="X396" s="35"/>
      <c r="Y396" s="35"/>
      <c r="Z396" s="35"/>
      <c r="AA396" s="35"/>
      <c r="AB396" s="35"/>
      <c r="AC396" s="35"/>
      <c r="AD396" s="35"/>
      <c r="AE396" s="35"/>
      <c r="AR396" s="199" t="s">
        <v>126</v>
      </c>
      <c r="AT396" s="199" t="s">
        <v>121</v>
      </c>
      <c r="AU396" s="199" t="s">
        <v>80</v>
      </c>
      <c r="AY396" s="18" t="s">
        <v>118</v>
      </c>
      <c r="BE396" s="200">
        <f>IF(N396="základní",J396,0)</f>
        <v>0</v>
      </c>
      <c r="BF396" s="200">
        <f>IF(N396="snížená",J396,0)</f>
        <v>0</v>
      </c>
      <c r="BG396" s="200">
        <f>IF(N396="zákl. přenesená",J396,0)</f>
        <v>0</v>
      </c>
      <c r="BH396" s="200">
        <f>IF(N396="sníž. přenesená",J396,0)</f>
        <v>0</v>
      </c>
      <c r="BI396" s="200">
        <f>IF(N396="nulová",J396,0)</f>
        <v>0</v>
      </c>
      <c r="BJ396" s="18" t="s">
        <v>78</v>
      </c>
      <c r="BK396" s="200">
        <f>ROUND(I396*H396,2)</f>
        <v>0</v>
      </c>
      <c r="BL396" s="18" t="s">
        <v>126</v>
      </c>
      <c r="BM396" s="199" t="s">
        <v>435</v>
      </c>
    </row>
    <row r="397" spans="1:65" s="2" customFormat="1" ht="19.2">
      <c r="A397" s="35"/>
      <c r="B397" s="36"/>
      <c r="C397" s="37"/>
      <c r="D397" s="201" t="s">
        <v>127</v>
      </c>
      <c r="E397" s="37"/>
      <c r="F397" s="202" t="s">
        <v>434</v>
      </c>
      <c r="G397" s="37"/>
      <c r="H397" s="37"/>
      <c r="I397" s="109"/>
      <c r="J397" s="37"/>
      <c r="K397" s="37"/>
      <c r="L397" s="40"/>
      <c r="M397" s="203"/>
      <c r="N397" s="204"/>
      <c r="O397" s="65"/>
      <c r="P397" s="65"/>
      <c r="Q397" s="65"/>
      <c r="R397" s="65"/>
      <c r="S397" s="65"/>
      <c r="T397" s="66"/>
      <c r="U397" s="35"/>
      <c r="V397" s="35"/>
      <c r="W397" s="35"/>
      <c r="X397" s="35"/>
      <c r="Y397" s="35"/>
      <c r="Z397" s="35"/>
      <c r="AA397" s="35"/>
      <c r="AB397" s="35"/>
      <c r="AC397" s="35"/>
      <c r="AD397" s="35"/>
      <c r="AE397" s="35"/>
      <c r="AT397" s="18" t="s">
        <v>127</v>
      </c>
      <c r="AU397" s="18" t="s">
        <v>80</v>
      </c>
    </row>
    <row r="398" spans="1:65" s="13" customFormat="1" ht="10.199999999999999">
      <c r="B398" s="205"/>
      <c r="C398" s="206"/>
      <c r="D398" s="201" t="s">
        <v>128</v>
      </c>
      <c r="E398" s="207" t="s">
        <v>19</v>
      </c>
      <c r="F398" s="208" t="s">
        <v>366</v>
      </c>
      <c r="G398" s="206"/>
      <c r="H398" s="209">
        <v>1294</v>
      </c>
      <c r="I398" s="210"/>
      <c r="J398" s="206"/>
      <c r="K398" s="206"/>
      <c r="L398" s="211"/>
      <c r="M398" s="212"/>
      <c r="N398" s="213"/>
      <c r="O398" s="213"/>
      <c r="P398" s="213"/>
      <c r="Q398" s="213"/>
      <c r="R398" s="213"/>
      <c r="S398" s="213"/>
      <c r="T398" s="214"/>
      <c r="AT398" s="215" t="s">
        <v>128</v>
      </c>
      <c r="AU398" s="215" t="s">
        <v>80</v>
      </c>
      <c r="AV398" s="13" t="s">
        <v>80</v>
      </c>
      <c r="AW398" s="13" t="s">
        <v>32</v>
      </c>
      <c r="AX398" s="13" t="s">
        <v>70</v>
      </c>
      <c r="AY398" s="215" t="s">
        <v>118</v>
      </c>
    </row>
    <row r="399" spans="1:65" s="14" customFormat="1" ht="10.199999999999999">
      <c r="B399" s="216"/>
      <c r="C399" s="217"/>
      <c r="D399" s="201" t="s">
        <v>128</v>
      </c>
      <c r="E399" s="218" t="s">
        <v>19</v>
      </c>
      <c r="F399" s="219" t="s">
        <v>136</v>
      </c>
      <c r="G399" s="217"/>
      <c r="H399" s="220">
        <v>1294</v>
      </c>
      <c r="I399" s="221"/>
      <c r="J399" s="217"/>
      <c r="K399" s="217"/>
      <c r="L399" s="222"/>
      <c r="M399" s="223"/>
      <c r="N399" s="224"/>
      <c r="O399" s="224"/>
      <c r="P399" s="224"/>
      <c r="Q399" s="224"/>
      <c r="R399" s="224"/>
      <c r="S399" s="224"/>
      <c r="T399" s="225"/>
      <c r="AT399" s="226" t="s">
        <v>128</v>
      </c>
      <c r="AU399" s="226" t="s">
        <v>80</v>
      </c>
      <c r="AV399" s="14" t="s">
        <v>126</v>
      </c>
      <c r="AW399" s="14" t="s">
        <v>32</v>
      </c>
      <c r="AX399" s="14" t="s">
        <v>78</v>
      </c>
      <c r="AY399" s="226" t="s">
        <v>118</v>
      </c>
    </row>
    <row r="400" spans="1:65" s="2" customFormat="1" ht="21.6" customHeight="1">
      <c r="A400" s="35"/>
      <c r="B400" s="36"/>
      <c r="C400" s="188" t="s">
        <v>272</v>
      </c>
      <c r="D400" s="188" t="s">
        <v>121</v>
      </c>
      <c r="E400" s="189" t="s">
        <v>436</v>
      </c>
      <c r="F400" s="190" t="s">
        <v>437</v>
      </c>
      <c r="G400" s="191" t="s">
        <v>157</v>
      </c>
      <c r="H400" s="192">
        <v>0.47099999999999997</v>
      </c>
      <c r="I400" s="193"/>
      <c r="J400" s="194">
        <f>ROUND(I400*H400,2)</f>
        <v>0</v>
      </c>
      <c r="K400" s="190" t="s">
        <v>125</v>
      </c>
      <c r="L400" s="40"/>
      <c r="M400" s="195" t="s">
        <v>19</v>
      </c>
      <c r="N400" s="196" t="s">
        <v>41</v>
      </c>
      <c r="O400" s="65"/>
      <c r="P400" s="197">
        <f>O400*H400</f>
        <v>0</v>
      </c>
      <c r="Q400" s="197">
        <v>0</v>
      </c>
      <c r="R400" s="197">
        <f>Q400*H400</f>
        <v>0</v>
      </c>
      <c r="S400" s="197">
        <v>0</v>
      </c>
      <c r="T400" s="198">
        <f>S400*H400</f>
        <v>0</v>
      </c>
      <c r="U400" s="35"/>
      <c r="V400" s="35"/>
      <c r="W400" s="35"/>
      <c r="X400" s="35"/>
      <c r="Y400" s="35"/>
      <c r="Z400" s="35"/>
      <c r="AA400" s="35"/>
      <c r="AB400" s="35"/>
      <c r="AC400" s="35"/>
      <c r="AD400" s="35"/>
      <c r="AE400" s="35"/>
      <c r="AR400" s="199" t="s">
        <v>126</v>
      </c>
      <c r="AT400" s="199" t="s">
        <v>121</v>
      </c>
      <c r="AU400" s="199" t="s">
        <v>80</v>
      </c>
      <c r="AY400" s="18" t="s">
        <v>118</v>
      </c>
      <c r="BE400" s="200">
        <f>IF(N400="základní",J400,0)</f>
        <v>0</v>
      </c>
      <c r="BF400" s="200">
        <f>IF(N400="snížená",J400,0)</f>
        <v>0</v>
      </c>
      <c r="BG400" s="200">
        <f>IF(N400="zákl. přenesená",J400,0)</f>
        <v>0</v>
      </c>
      <c r="BH400" s="200">
        <f>IF(N400="sníž. přenesená",J400,0)</f>
        <v>0</v>
      </c>
      <c r="BI400" s="200">
        <f>IF(N400="nulová",J400,0)</f>
        <v>0</v>
      </c>
      <c r="BJ400" s="18" t="s">
        <v>78</v>
      </c>
      <c r="BK400" s="200">
        <f>ROUND(I400*H400,2)</f>
        <v>0</v>
      </c>
      <c r="BL400" s="18" t="s">
        <v>126</v>
      </c>
      <c r="BM400" s="199" t="s">
        <v>438</v>
      </c>
    </row>
    <row r="401" spans="1:65" s="2" customFormat="1" ht="19.2">
      <c r="A401" s="35"/>
      <c r="B401" s="36"/>
      <c r="C401" s="37"/>
      <c r="D401" s="201" t="s">
        <v>127</v>
      </c>
      <c r="E401" s="37"/>
      <c r="F401" s="202" t="s">
        <v>437</v>
      </c>
      <c r="G401" s="37"/>
      <c r="H401" s="37"/>
      <c r="I401" s="109"/>
      <c r="J401" s="37"/>
      <c r="K401" s="37"/>
      <c r="L401" s="40"/>
      <c r="M401" s="203"/>
      <c r="N401" s="204"/>
      <c r="O401" s="65"/>
      <c r="P401" s="65"/>
      <c r="Q401" s="65"/>
      <c r="R401" s="65"/>
      <c r="S401" s="65"/>
      <c r="T401" s="66"/>
      <c r="U401" s="35"/>
      <c r="V401" s="35"/>
      <c r="W401" s="35"/>
      <c r="X401" s="35"/>
      <c r="Y401" s="35"/>
      <c r="Z401" s="35"/>
      <c r="AA401" s="35"/>
      <c r="AB401" s="35"/>
      <c r="AC401" s="35"/>
      <c r="AD401" s="35"/>
      <c r="AE401" s="35"/>
      <c r="AT401" s="18" t="s">
        <v>127</v>
      </c>
      <c r="AU401" s="18" t="s">
        <v>80</v>
      </c>
    </row>
    <row r="402" spans="1:65" s="13" customFormat="1" ht="10.199999999999999">
      <c r="B402" s="205"/>
      <c r="C402" s="206"/>
      <c r="D402" s="201" t="s">
        <v>128</v>
      </c>
      <c r="E402" s="207" t="s">
        <v>19</v>
      </c>
      <c r="F402" s="208" t="s">
        <v>439</v>
      </c>
      <c r="G402" s="206"/>
      <c r="H402" s="209">
        <v>0.47099999999999997</v>
      </c>
      <c r="I402" s="210"/>
      <c r="J402" s="206"/>
      <c r="K402" s="206"/>
      <c r="L402" s="211"/>
      <c r="M402" s="212"/>
      <c r="N402" s="213"/>
      <c r="O402" s="213"/>
      <c r="P402" s="213"/>
      <c r="Q402" s="213"/>
      <c r="R402" s="213"/>
      <c r="S402" s="213"/>
      <c r="T402" s="214"/>
      <c r="AT402" s="215" t="s">
        <v>128</v>
      </c>
      <c r="AU402" s="215" t="s">
        <v>80</v>
      </c>
      <c r="AV402" s="13" t="s">
        <v>80</v>
      </c>
      <c r="AW402" s="13" t="s">
        <v>32</v>
      </c>
      <c r="AX402" s="13" t="s">
        <v>70</v>
      </c>
      <c r="AY402" s="215" t="s">
        <v>118</v>
      </c>
    </row>
    <row r="403" spans="1:65" s="14" customFormat="1" ht="10.199999999999999">
      <c r="B403" s="216"/>
      <c r="C403" s="217"/>
      <c r="D403" s="201" t="s">
        <v>128</v>
      </c>
      <c r="E403" s="218" t="s">
        <v>19</v>
      </c>
      <c r="F403" s="219" t="s">
        <v>136</v>
      </c>
      <c r="G403" s="217"/>
      <c r="H403" s="220">
        <v>0.47099999999999997</v>
      </c>
      <c r="I403" s="221"/>
      <c r="J403" s="217"/>
      <c r="K403" s="217"/>
      <c r="L403" s="222"/>
      <c r="M403" s="223"/>
      <c r="N403" s="224"/>
      <c r="O403" s="224"/>
      <c r="P403" s="224"/>
      <c r="Q403" s="224"/>
      <c r="R403" s="224"/>
      <c r="S403" s="224"/>
      <c r="T403" s="225"/>
      <c r="AT403" s="226" t="s">
        <v>128</v>
      </c>
      <c r="AU403" s="226" t="s">
        <v>80</v>
      </c>
      <c r="AV403" s="14" t="s">
        <v>126</v>
      </c>
      <c r="AW403" s="14" t="s">
        <v>32</v>
      </c>
      <c r="AX403" s="14" t="s">
        <v>78</v>
      </c>
      <c r="AY403" s="226" t="s">
        <v>118</v>
      </c>
    </row>
    <row r="404" spans="1:65" s="2" customFormat="1" ht="32.4" customHeight="1">
      <c r="A404" s="35"/>
      <c r="B404" s="36"/>
      <c r="C404" s="188" t="s">
        <v>440</v>
      </c>
      <c r="D404" s="188" t="s">
        <v>121</v>
      </c>
      <c r="E404" s="189" t="s">
        <v>441</v>
      </c>
      <c r="F404" s="190" t="s">
        <v>442</v>
      </c>
      <c r="G404" s="191" t="s">
        <v>157</v>
      </c>
      <c r="H404" s="192">
        <v>0.11700000000000001</v>
      </c>
      <c r="I404" s="193"/>
      <c r="J404" s="194">
        <f>ROUND(I404*H404,2)</f>
        <v>0</v>
      </c>
      <c r="K404" s="190" t="s">
        <v>125</v>
      </c>
      <c r="L404" s="40"/>
      <c r="M404" s="195" t="s">
        <v>19</v>
      </c>
      <c r="N404" s="196" t="s">
        <v>41</v>
      </c>
      <c r="O404" s="65"/>
      <c r="P404" s="197">
        <f>O404*H404</f>
        <v>0</v>
      </c>
      <c r="Q404" s="197">
        <v>0</v>
      </c>
      <c r="R404" s="197">
        <f>Q404*H404</f>
        <v>0</v>
      </c>
      <c r="S404" s="197">
        <v>0</v>
      </c>
      <c r="T404" s="198">
        <f>S404*H404</f>
        <v>0</v>
      </c>
      <c r="U404" s="35"/>
      <c r="V404" s="35"/>
      <c r="W404" s="35"/>
      <c r="X404" s="35"/>
      <c r="Y404" s="35"/>
      <c r="Z404" s="35"/>
      <c r="AA404" s="35"/>
      <c r="AB404" s="35"/>
      <c r="AC404" s="35"/>
      <c r="AD404" s="35"/>
      <c r="AE404" s="35"/>
      <c r="AR404" s="199" t="s">
        <v>126</v>
      </c>
      <c r="AT404" s="199" t="s">
        <v>121</v>
      </c>
      <c r="AU404" s="199" t="s">
        <v>80</v>
      </c>
      <c r="AY404" s="18" t="s">
        <v>118</v>
      </c>
      <c r="BE404" s="200">
        <f>IF(N404="základní",J404,0)</f>
        <v>0</v>
      </c>
      <c r="BF404" s="200">
        <f>IF(N404="snížená",J404,0)</f>
        <v>0</v>
      </c>
      <c r="BG404" s="200">
        <f>IF(N404="zákl. přenesená",J404,0)</f>
        <v>0</v>
      </c>
      <c r="BH404" s="200">
        <f>IF(N404="sníž. přenesená",J404,0)</f>
        <v>0</v>
      </c>
      <c r="BI404" s="200">
        <f>IF(N404="nulová",J404,0)</f>
        <v>0</v>
      </c>
      <c r="BJ404" s="18" t="s">
        <v>78</v>
      </c>
      <c r="BK404" s="200">
        <f>ROUND(I404*H404,2)</f>
        <v>0</v>
      </c>
      <c r="BL404" s="18" t="s">
        <v>126</v>
      </c>
      <c r="BM404" s="199" t="s">
        <v>443</v>
      </c>
    </row>
    <row r="405" spans="1:65" s="2" customFormat="1" ht="19.2">
      <c r="A405" s="35"/>
      <c r="B405" s="36"/>
      <c r="C405" s="37"/>
      <c r="D405" s="201" t="s">
        <v>127</v>
      </c>
      <c r="E405" s="37"/>
      <c r="F405" s="202" t="s">
        <v>442</v>
      </c>
      <c r="G405" s="37"/>
      <c r="H405" s="37"/>
      <c r="I405" s="109"/>
      <c r="J405" s="37"/>
      <c r="K405" s="37"/>
      <c r="L405" s="40"/>
      <c r="M405" s="203"/>
      <c r="N405" s="204"/>
      <c r="O405" s="65"/>
      <c r="P405" s="65"/>
      <c r="Q405" s="65"/>
      <c r="R405" s="65"/>
      <c r="S405" s="65"/>
      <c r="T405" s="66"/>
      <c r="U405" s="35"/>
      <c r="V405" s="35"/>
      <c r="W405" s="35"/>
      <c r="X405" s="35"/>
      <c r="Y405" s="35"/>
      <c r="Z405" s="35"/>
      <c r="AA405" s="35"/>
      <c r="AB405" s="35"/>
      <c r="AC405" s="35"/>
      <c r="AD405" s="35"/>
      <c r="AE405" s="35"/>
      <c r="AT405" s="18" t="s">
        <v>127</v>
      </c>
      <c r="AU405" s="18" t="s">
        <v>80</v>
      </c>
    </row>
    <row r="406" spans="1:65" s="13" customFormat="1" ht="10.199999999999999">
      <c r="B406" s="205"/>
      <c r="C406" s="206"/>
      <c r="D406" s="201" t="s">
        <v>128</v>
      </c>
      <c r="E406" s="207" t="s">
        <v>19</v>
      </c>
      <c r="F406" s="208" t="s">
        <v>444</v>
      </c>
      <c r="G406" s="206"/>
      <c r="H406" s="209">
        <v>4.7E-2</v>
      </c>
      <c r="I406" s="210"/>
      <c r="J406" s="206"/>
      <c r="K406" s="206"/>
      <c r="L406" s="211"/>
      <c r="M406" s="212"/>
      <c r="N406" s="213"/>
      <c r="O406" s="213"/>
      <c r="P406" s="213"/>
      <c r="Q406" s="213"/>
      <c r="R406" s="213"/>
      <c r="S406" s="213"/>
      <c r="T406" s="214"/>
      <c r="AT406" s="215" t="s">
        <v>128</v>
      </c>
      <c r="AU406" s="215" t="s">
        <v>80</v>
      </c>
      <c r="AV406" s="13" t="s">
        <v>80</v>
      </c>
      <c r="AW406" s="13" t="s">
        <v>32</v>
      </c>
      <c r="AX406" s="13" t="s">
        <v>70</v>
      </c>
      <c r="AY406" s="215" t="s">
        <v>118</v>
      </c>
    </row>
    <row r="407" spans="1:65" s="13" customFormat="1" ht="10.199999999999999">
      <c r="B407" s="205"/>
      <c r="C407" s="206"/>
      <c r="D407" s="201" t="s">
        <v>128</v>
      </c>
      <c r="E407" s="207" t="s">
        <v>19</v>
      </c>
      <c r="F407" s="208" t="s">
        <v>445</v>
      </c>
      <c r="G407" s="206"/>
      <c r="H407" s="209">
        <v>7.0000000000000007E-2</v>
      </c>
      <c r="I407" s="210"/>
      <c r="J407" s="206"/>
      <c r="K407" s="206"/>
      <c r="L407" s="211"/>
      <c r="M407" s="212"/>
      <c r="N407" s="213"/>
      <c r="O407" s="213"/>
      <c r="P407" s="213"/>
      <c r="Q407" s="213"/>
      <c r="R407" s="213"/>
      <c r="S407" s="213"/>
      <c r="T407" s="214"/>
      <c r="AT407" s="215" t="s">
        <v>128</v>
      </c>
      <c r="AU407" s="215" t="s">
        <v>80</v>
      </c>
      <c r="AV407" s="13" t="s">
        <v>80</v>
      </c>
      <c r="AW407" s="13" t="s">
        <v>32</v>
      </c>
      <c r="AX407" s="13" t="s">
        <v>70</v>
      </c>
      <c r="AY407" s="215" t="s">
        <v>118</v>
      </c>
    </row>
    <row r="408" spans="1:65" s="14" customFormat="1" ht="10.199999999999999">
      <c r="B408" s="216"/>
      <c r="C408" s="217"/>
      <c r="D408" s="201" t="s">
        <v>128</v>
      </c>
      <c r="E408" s="218" t="s">
        <v>19</v>
      </c>
      <c r="F408" s="219" t="s">
        <v>136</v>
      </c>
      <c r="G408" s="217"/>
      <c r="H408" s="220">
        <v>0.11700000000000001</v>
      </c>
      <c r="I408" s="221"/>
      <c r="J408" s="217"/>
      <c r="K408" s="217"/>
      <c r="L408" s="222"/>
      <c r="M408" s="223"/>
      <c r="N408" s="224"/>
      <c r="O408" s="224"/>
      <c r="P408" s="224"/>
      <c r="Q408" s="224"/>
      <c r="R408" s="224"/>
      <c r="S408" s="224"/>
      <c r="T408" s="225"/>
      <c r="AT408" s="226" t="s">
        <v>128</v>
      </c>
      <c r="AU408" s="226" t="s">
        <v>80</v>
      </c>
      <c r="AV408" s="14" t="s">
        <v>126</v>
      </c>
      <c r="AW408" s="14" t="s">
        <v>32</v>
      </c>
      <c r="AX408" s="14" t="s">
        <v>78</v>
      </c>
      <c r="AY408" s="226" t="s">
        <v>118</v>
      </c>
    </row>
    <row r="409" spans="1:65" s="2" customFormat="1" ht="21.6" customHeight="1">
      <c r="A409" s="35"/>
      <c r="B409" s="36"/>
      <c r="C409" s="188" t="s">
        <v>277</v>
      </c>
      <c r="D409" s="188" t="s">
        <v>121</v>
      </c>
      <c r="E409" s="189" t="s">
        <v>446</v>
      </c>
      <c r="F409" s="190" t="s">
        <v>447</v>
      </c>
      <c r="G409" s="191" t="s">
        <v>157</v>
      </c>
      <c r="H409" s="192">
        <v>0.3</v>
      </c>
      <c r="I409" s="193"/>
      <c r="J409" s="194">
        <f>ROUND(I409*H409,2)</f>
        <v>0</v>
      </c>
      <c r="K409" s="190" t="s">
        <v>125</v>
      </c>
      <c r="L409" s="40"/>
      <c r="M409" s="195" t="s">
        <v>19</v>
      </c>
      <c r="N409" s="196" t="s">
        <v>41</v>
      </c>
      <c r="O409" s="65"/>
      <c r="P409" s="197">
        <f>O409*H409</f>
        <v>0</v>
      </c>
      <c r="Q409" s="197">
        <v>0</v>
      </c>
      <c r="R409" s="197">
        <f>Q409*H409</f>
        <v>0</v>
      </c>
      <c r="S409" s="197">
        <v>0</v>
      </c>
      <c r="T409" s="198">
        <f>S409*H409</f>
        <v>0</v>
      </c>
      <c r="U409" s="35"/>
      <c r="V409" s="35"/>
      <c r="W409" s="35"/>
      <c r="X409" s="35"/>
      <c r="Y409" s="35"/>
      <c r="Z409" s="35"/>
      <c r="AA409" s="35"/>
      <c r="AB409" s="35"/>
      <c r="AC409" s="35"/>
      <c r="AD409" s="35"/>
      <c r="AE409" s="35"/>
      <c r="AR409" s="199" t="s">
        <v>126</v>
      </c>
      <c r="AT409" s="199" t="s">
        <v>121</v>
      </c>
      <c r="AU409" s="199" t="s">
        <v>80</v>
      </c>
      <c r="AY409" s="18" t="s">
        <v>118</v>
      </c>
      <c r="BE409" s="200">
        <f>IF(N409="základní",J409,0)</f>
        <v>0</v>
      </c>
      <c r="BF409" s="200">
        <f>IF(N409="snížená",J409,0)</f>
        <v>0</v>
      </c>
      <c r="BG409" s="200">
        <f>IF(N409="zákl. přenesená",J409,0)</f>
        <v>0</v>
      </c>
      <c r="BH409" s="200">
        <f>IF(N409="sníž. přenesená",J409,0)</f>
        <v>0</v>
      </c>
      <c r="BI409" s="200">
        <f>IF(N409="nulová",J409,0)</f>
        <v>0</v>
      </c>
      <c r="BJ409" s="18" t="s">
        <v>78</v>
      </c>
      <c r="BK409" s="200">
        <f>ROUND(I409*H409,2)</f>
        <v>0</v>
      </c>
      <c r="BL409" s="18" t="s">
        <v>126</v>
      </c>
      <c r="BM409" s="199" t="s">
        <v>448</v>
      </c>
    </row>
    <row r="410" spans="1:65" s="2" customFormat="1" ht="19.2">
      <c r="A410" s="35"/>
      <c r="B410" s="36"/>
      <c r="C410" s="37"/>
      <c r="D410" s="201" t="s">
        <v>127</v>
      </c>
      <c r="E410" s="37"/>
      <c r="F410" s="202" t="s">
        <v>447</v>
      </c>
      <c r="G410" s="37"/>
      <c r="H410" s="37"/>
      <c r="I410" s="109"/>
      <c r="J410" s="37"/>
      <c r="K410" s="37"/>
      <c r="L410" s="40"/>
      <c r="M410" s="203"/>
      <c r="N410" s="204"/>
      <c r="O410" s="65"/>
      <c r="P410" s="65"/>
      <c r="Q410" s="65"/>
      <c r="R410" s="65"/>
      <c r="S410" s="65"/>
      <c r="T410" s="66"/>
      <c r="U410" s="35"/>
      <c r="V410" s="35"/>
      <c r="W410" s="35"/>
      <c r="X410" s="35"/>
      <c r="Y410" s="35"/>
      <c r="Z410" s="35"/>
      <c r="AA410" s="35"/>
      <c r="AB410" s="35"/>
      <c r="AC410" s="35"/>
      <c r="AD410" s="35"/>
      <c r="AE410" s="35"/>
      <c r="AT410" s="18" t="s">
        <v>127</v>
      </c>
      <c r="AU410" s="18" t="s">
        <v>80</v>
      </c>
    </row>
    <row r="411" spans="1:65" s="13" customFormat="1" ht="10.199999999999999">
      <c r="B411" s="205"/>
      <c r="C411" s="206"/>
      <c r="D411" s="201" t="s">
        <v>128</v>
      </c>
      <c r="E411" s="207" t="s">
        <v>19</v>
      </c>
      <c r="F411" s="208" t="s">
        <v>449</v>
      </c>
      <c r="G411" s="206"/>
      <c r="H411" s="209">
        <v>0.15</v>
      </c>
      <c r="I411" s="210"/>
      <c r="J411" s="206"/>
      <c r="K411" s="206"/>
      <c r="L411" s="211"/>
      <c r="M411" s="212"/>
      <c r="N411" s="213"/>
      <c r="O411" s="213"/>
      <c r="P411" s="213"/>
      <c r="Q411" s="213"/>
      <c r="R411" s="213"/>
      <c r="S411" s="213"/>
      <c r="T411" s="214"/>
      <c r="AT411" s="215" t="s">
        <v>128</v>
      </c>
      <c r="AU411" s="215" t="s">
        <v>80</v>
      </c>
      <c r="AV411" s="13" t="s">
        <v>80</v>
      </c>
      <c r="AW411" s="13" t="s">
        <v>32</v>
      </c>
      <c r="AX411" s="13" t="s">
        <v>70</v>
      </c>
      <c r="AY411" s="215" t="s">
        <v>118</v>
      </c>
    </row>
    <row r="412" spans="1:65" s="13" customFormat="1" ht="20.399999999999999">
      <c r="B412" s="205"/>
      <c r="C412" s="206"/>
      <c r="D412" s="201" t="s">
        <v>128</v>
      </c>
      <c r="E412" s="207" t="s">
        <v>19</v>
      </c>
      <c r="F412" s="208" t="s">
        <v>450</v>
      </c>
      <c r="G412" s="206"/>
      <c r="H412" s="209">
        <v>0.1</v>
      </c>
      <c r="I412" s="210"/>
      <c r="J412" s="206"/>
      <c r="K412" s="206"/>
      <c r="L412" s="211"/>
      <c r="M412" s="212"/>
      <c r="N412" s="213"/>
      <c r="O412" s="213"/>
      <c r="P412" s="213"/>
      <c r="Q412" s="213"/>
      <c r="R412" s="213"/>
      <c r="S412" s="213"/>
      <c r="T412" s="214"/>
      <c r="AT412" s="215" t="s">
        <v>128</v>
      </c>
      <c r="AU412" s="215" t="s">
        <v>80</v>
      </c>
      <c r="AV412" s="13" t="s">
        <v>80</v>
      </c>
      <c r="AW412" s="13" t="s">
        <v>32</v>
      </c>
      <c r="AX412" s="13" t="s">
        <v>70</v>
      </c>
      <c r="AY412" s="215" t="s">
        <v>118</v>
      </c>
    </row>
    <row r="413" spans="1:65" s="13" customFormat="1" ht="10.199999999999999">
      <c r="B413" s="205"/>
      <c r="C413" s="206"/>
      <c r="D413" s="201" t="s">
        <v>128</v>
      </c>
      <c r="E413" s="207" t="s">
        <v>19</v>
      </c>
      <c r="F413" s="208" t="s">
        <v>451</v>
      </c>
      <c r="G413" s="206"/>
      <c r="H413" s="209">
        <v>0.05</v>
      </c>
      <c r="I413" s="210"/>
      <c r="J413" s="206"/>
      <c r="K413" s="206"/>
      <c r="L413" s="211"/>
      <c r="M413" s="212"/>
      <c r="N413" s="213"/>
      <c r="O413" s="213"/>
      <c r="P413" s="213"/>
      <c r="Q413" s="213"/>
      <c r="R413" s="213"/>
      <c r="S413" s="213"/>
      <c r="T413" s="214"/>
      <c r="AT413" s="215" t="s">
        <v>128</v>
      </c>
      <c r="AU413" s="215" t="s">
        <v>80</v>
      </c>
      <c r="AV413" s="13" t="s">
        <v>80</v>
      </c>
      <c r="AW413" s="13" t="s">
        <v>32</v>
      </c>
      <c r="AX413" s="13" t="s">
        <v>70</v>
      </c>
      <c r="AY413" s="215" t="s">
        <v>118</v>
      </c>
    </row>
    <row r="414" spans="1:65" s="14" customFormat="1" ht="10.199999999999999">
      <c r="B414" s="216"/>
      <c r="C414" s="217"/>
      <c r="D414" s="201" t="s">
        <v>128</v>
      </c>
      <c r="E414" s="218" t="s">
        <v>19</v>
      </c>
      <c r="F414" s="219" t="s">
        <v>136</v>
      </c>
      <c r="G414" s="217"/>
      <c r="H414" s="220">
        <v>0.3</v>
      </c>
      <c r="I414" s="221"/>
      <c r="J414" s="217"/>
      <c r="K414" s="217"/>
      <c r="L414" s="222"/>
      <c r="M414" s="223"/>
      <c r="N414" s="224"/>
      <c r="O414" s="224"/>
      <c r="P414" s="224"/>
      <c r="Q414" s="224"/>
      <c r="R414" s="224"/>
      <c r="S414" s="224"/>
      <c r="T414" s="225"/>
      <c r="AT414" s="226" t="s">
        <v>128</v>
      </c>
      <c r="AU414" s="226" t="s">
        <v>80</v>
      </c>
      <c r="AV414" s="14" t="s">
        <v>126</v>
      </c>
      <c r="AW414" s="14" t="s">
        <v>32</v>
      </c>
      <c r="AX414" s="14" t="s">
        <v>78</v>
      </c>
      <c r="AY414" s="226" t="s">
        <v>118</v>
      </c>
    </row>
    <row r="415" spans="1:65" s="2" customFormat="1" ht="32.4" customHeight="1">
      <c r="A415" s="35"/>
      <c r="B415" s="36"/>
      <c r="C415" s="188" t="s">
        <v>452</v>
      </c>
      <c r="D415" s="188" t="s">
        <v>121</v>
      </c>
      <c r="E415" s="189" t="s">
        <v>453</v>
      </c>
      <c r="F415" s="190" t="s">
        <v>454</v>
      </c>
      <c r="G415" s="191" t="s">
        <v>185</v>
      </c>
      <c r="H415" s="192">
        <v>49.85</v>
      </c>
      <c r="I415" s="193"/>
      <c r="J415" s="194">
        <f>ROUND(I415*H415,2)</f>
        <v>0</v>
      </c>
      <c r="K415" s="190" t="s">
        <v>125</v>
      </c>
      <c r="L415" s="40"/>
      <c r="M415" s="195" t="s">
        <v>19</v>
      </c>
      <c r="N415" s="196" t="s">
        <v>41</v>
      </c>
      <c r="O415" s="65"/>
      <c r="P415" s="197">
        <f>O415*H415</f>
        <v>0</v>
      </c>
      <c r="Q415" s="197">
        <v>0</v>
      </c>
      <c r="R415" s="197">
        <f>Q415*H415</f>
        <v>0</v>
      </c>
      <c r="S415" s="197">
        <v>0</v>
      </c>
      <c r="T415" s="198">
        <f>S415*H415</f>
        <v>0</v>
      </c>
      <c r="U415" s="35"/>
      <c r="V415" s="35"/>
      <c r="W415" s="35"/>
      <c r="X415" s="35"/>
      <c r="Y415" s="35"/>
      <c r="Z415" s="35"/>
      <c r="AA415" s="35"/>
      <c r="AB415" s="35"/>
      <c r="AC415" s="35"/>
      <c r="AD415" s="35"/>
      <c r="AE415" s="35"/>
      <c r="AR415" s="199" t="s">
        <v>126</v>
      </c>
      <c r="AT415" s="199" t="s">
        <v>121</v>
      </c>
      <c r="AU415" s="199" t="s">
        <v>80</v>
      </c>
      <c r="AY415" s="18" t="s">
        <v>118</v>
      </c>
      <c r="BE415" s="200">
        <f>IF(N415="základní",J415,0)</f>
        <v>0</v>
      </c>
      <c r="BF415" s="200">
        <f>IF(N415="snížená",J415,0)</f>
        <v>0</v>
      </c>
      <c r="BG415" s="200">
        <f>IF(N415="zákl. přenesená",J415,0)</f>
        <v>0</v>
      </c>
      <c r="BH415" s="200">
        <f>IF(N415="sníž. přenesená",J415,0)</f>
        <v>0</v>
      </c>
      <c r="BI415" s="200">
        <f>IF(N415="nulová",J415,0)</f>
        <v>0</v>
      </c>
      <c r="BJ415" s="18" t="s">
        <v>78</v>
      </c>
      <c r="BK415" s="200">
        <f>ROUND(I415*H415,2)</f>
        <v>0</v>
      </c>
      <c r="BL415" s="18" t="s">
        <v>126</v>
      </c>
      <c r="BM415" s="199" t="s">
        <v>455</v>
      </c>
    </row>
    <row r="416" spans="1:65" s="2" customFormat="1" ht="19.2">
      <c r="A416" s="35"/>
      <c r="B416" s="36"/>
      <c r="C416" s="37"/>
      <c r="D416" s="201" t="s">
        <v>127</v>
      </c>
      <c r="E416" s="37"/>
      <c r="F416" s="202" t="s">
        <v>454</v>
      </c>
      <c r="G416" s="37"/>
      <c r="H416" s="37"/>
      <c r="I416" s="109"/>
      <c r="J416" s="37"/>
      <c r="K416" s="37"/>
      <c r="L416" s="40"/>
      <c r="M416" s="203"/>
      <c r="N416" s="204"/>
      <c r="O416" s="65"/>
      <c r="P416" s="65"/>
      <c r="Q416" s="65"/>
      <c r="R416" s="65"/>
      <c r="S416" s="65"/>
      <c r="T416" s="66"/>
      <c r="U416" s="35"/>
      <c r="V416" s="35"/>
      <c r="W416" s="35"/>
      <c r="X416" s="35"/>
      <c r="Y416" s="35"/>
      <c r="Z416" s="35"/>
      <c r="AA416" s="35"/>
      <c r="AB416" s="35"/>
      <c r="AC416" s="35"/>
      <c r="AD416" s="35"/>
      <c r="AE416" s="35"/>
      <c r="AT416" s="18" t="s">
        <v>127</v>
      </c>
      <c r="AU416" s="18" t="s">
        <v>80</v>
      </c>
    </row>
    <row r="417" spans="1:65" s="13" customFormat="1" ht="10.199999999999999">
      <c r="B417" s="205"/>
      <c r="C417" s="206"/>
      <c r="D417" s="201" t="s">
        <v>128</v>
      </c>
      <c r="E417" s="207" t="s">
        <v>19</v>
      </c>
      <c r="F417" s="208" t="s">
        <v>456</v>
      </c>
      <c r="G417" s="206"/>
      <c r="H417" s="209">
        <v>49.85</v>
      </c>
      <c r="I417" s="210"/>
      <c r="J417" s="206"/>
      <c r="K417" s="206"/>
      <c r="L417" s="211"/>
      <c r="M417" s="212"/>
      <c r="N417" s="213"/>
      <c r="O417" s="213"/>
      <c r="P417" s="213"/>
      <c r="Q417" s="213"/>
      <c r="R417" s="213"/>
      <c r="S417" s="213"/>
      <c r="T417" s="214"/>
      <c r="AT417" s="215" t="s">
        <v>128</v>
      </c>
      <c r="AU417" s="215" t="s">
        <v>80</v>
      </c>
      <c r="AV417" s="13" t="s">
        <v>80</v>
      </c>
      <c r="AW417" s="13" t="s">
        <v>32</v>
      </c>
      <c r="AX417" s="13" t="s">
        <v>70</v>
      </c>
      <c r="AY417" s="215" t="s">
        <v>118</v>
      </c>
    </row>
    <row r="418" spans="1:65" s="14" customFormat="1" ht="10.199999999999999">
      <c r="B418" s="216"/>
      <c r="C418" s="217"/>
      <c r="D418" s="201" t="s">
        <v>128</v>
      </c>
      <c r="E418" s="218" t="s">
        <v>19</v>
      </c>
      <c r="F418" s="219" t="s">
        <v>136</v>
      </c>
      <c r="G418" s="217"/>
      <c r="H418" s="220">
        <v>49.85</v>
      </c>
      <c r="I418" s="221"/>
      <c r="J418" s="217"/>
      <c r="K418" s="217"/>
      <c r="L418" s="222"/>
      <c r="M418" s="223"/>
      <c r="N418" s="224"/>
      <c r="O418" s="224"/>
      <c r="P418" s="224"/>
      <c r="Q418" s="224"/>
      <c r="R418" s="224"/>
      <c r="S418" s="224"/>
      <c r="T418" s="225"/>
      <c r="AT418" s="226" t="s">
        <v>128</v>
      </c>
      <c r="AU418" s="226" t="s">
        <v>80</v>
      </c>
      <c r="AV418" s="14" t="s">
        <v>126</v>
      </c>
      <c r="AW418" s="14" t="s">
        <v>32</v>
      </c>
      <c r="AX418" s="14" t="s">
        <v>78</v>
      </c>
      <c r="AY418" s="226" t="s">
        <v>118</v>
      </c>
    </row>
    <row r="419" spans="1:65" s="2" customFormat="1" ht="32.4" customHeight="1">
      <c r="A419" s="35"/>
      <c r="B419" s="36"/>
      <c r="C419" s="188" t="s">
        <v>293</v>
      </c>
      <c r="D419" s="188" t="s">
        <v>121</v>
      </c>
      <c r="E419" s="189" t="s">
        <v>457</v>
      </c>
      <c r="F419" s="190" t="s">
        <v>458</v>
      </c>
      <c r="G419" s="191" t="s">
        <v>459</v>
      </c>
      <c r="H419" s="192">
        <v>42</v>
      </c>
      <c r="I419" s="193"/>
      <c r="J419" s="194">
        <f>ROUND(I419*H419,2)</f>
        <v>0</v>
      </c>
      <c r="K419" s="190" t="s">
        <v>125</v>
      </c>
      <c r="L419" s="40"/>
      <c r="M419" s="195" t="s">
        <v>19</v>
      </c>
      <c r="N419" s="196" t="s">
        <v>41</v>
      </c>
      <c r="O419" s="65"/>
      <c r="P419" s="197">
        <f>O419*H419</f>
        <v>0</v>
      </c>
      <c r="Q419" s="197">
        <v>0</v>
      </c>
      <c r="R419" s="197">
        <f>Q419*H419</f>
        <v>0</v>
      </c>
      <c r="S419" s="197">
        <v>0</v>
      </c>
      <c r="T419" s="198">
        <f>S419*H419</f>
        <v>0</v>
      </c>
      <c r="U419" s="35"/>
      <c r="V419" s="35"/>
      <c r="W419" s="35"/>
      <c r="X419" s="35"/>
      <c r="Y419" s="35"/>
      <c r="Z419" s="35"/>
      <c r="AA419" s="35"/>
      <c r="AB419" s="35"/>
      <c r="AC419" s="35"/>
      <c r="AD419" s="35"/>
      <c r="AE419" s="35"/>
      <c r="AR419" s="199" t="s">
        <v>126</v>
      </c>
      <c r="AT419" s="199" t="s">
        <v>121</v>
      </c>
      <c r="AU419" s="199" t="s">
        <v>80</v>
      </c>
      <c r="AY419" s="18" t="s">
        <v>118</v>
      </c>
      <c r="BE419" s="200">
        <f>IF(N419="základní",J419,0)</f>
        <v>0</v>
      </c>
      <c r="BF419" s="200">
        <f>IF(N419="snížená",J419,0)</f>
        <v>0</v>
      </c>
      <c r="BG419" s="200">
        <f>IF(N419="zákl. přenesená",J419,0)</f>
        <v>0</v>
      </c>
      <c r="BH419" s="200">
        <f>IF(N419="sníž. přenesená",J419,0)</f>
        <v>0</v>
      </c>
      <c r="BI419" s="200">
        <f>IF(N419="nulová",J419,0)</f>
        <v>0</v>
      </c>
      <c r="BJ419" s="18" t="s">
        <v>78</v>
      </c>
      <c r="BK419" s="200">
        <f>ROUND(I419*H419,2)</f>
        <v>0</v>
      </c>
      <c r="BL419" s="18" t="s">
        <v>126</v>
      </c>
      <c r="BM419" s="199" t="s">
        <v>460</v>
      </c>
    </row>
    <row r="420" spans="1:65" s="2" customFormat="1" ht="19.2">
      <c r="A420" s="35"/>
      <c r="B420" s="36"/>
      <c r="C420" s="37"/>
      <c r="D420" s="201" t="s">
        <v>127</v>
      </c>
      <c r="E420" s="37"/>
      <c r="F420" s="202" t="s">
        <v>458</v>
      </c>
      <c r="G420" s="37"/>
      <c r="H420" s="37"/>
      <c r="I420" s="109"/>
      <c r="J420" s="37"/>
      <c r="K420" s="37"/>
      <c r="L420" s="40"/>
      <c r="M420" s="203"/>
      <c r="N420" s="204"/>
      <c r="O420" s="65"/>
      <c r="P420" s="65"/>
      <c r="Q420" s="65"/>
      <c r="R420" s="65"/>
      <c r="S420" s="65"/>
      <c r="T420" s="66"/>
      <c r="U420" s="35"/>
      <c r="V420" s="35"/>
      <c r="W420" s="35"/>
      <c r="X420" s="35"/>
      <c r="Y420" s="35"/>
      <c r="Z420" s="35"/>
      <c r="AA420" s="35"/>
      <c r="AB420" s="35"/>
      <c r="AC420" s="35"/>
      <c r="AD420" s="35"/>
      <c r="AE420" s="35"/>
      <c r="AT420" s="18" t="s">
        <v>127</v>
      </c>
      <c r="AU420" s="18" t="s">
        <v>80</v>
      </c>
    </row>
    <row r="421" spans="1:65" s="13" customFormat="1" ht="20.399999999999999">
      <c r="B421" s="205"/>
      <c r="C421" s="206"/>
      <c r="D421" s="201" t="s">
        <v>128</v>
      </c>
      <c r="E421" s="207" t="s">
        <v>19</v>
      </c>
      <c r="F421" s="208" t="s">
        <v>461</v>
      </c>
      <c r="G421" s="206"/>
      <c r="H421" s="209">
        <v>42</v>
      </c>
      <c r="I421" s="210"/>
      <c r="J421" s="206"/>
      <c r="K421" s="206"/>
      <c r="L421" s="211"/>
      <c r="M421" s="212"/>
      <c r="N421" s="213"/>
      <c r="O421" s="213"/>
      <c r="P421" s="213"/>
      <c r="Q421" s="213"/>
      <c r="R421" s="213"/>
      <c r="S421" s="213"/>
      <c r="T421" s="214"/>
      <c r="AT421" s="215" t="s">
        <v>128</v>
      </c>
      <c r="AU421" s="215" t="s">
        <v>80</v>
      </c>
      <c r="AV421" s="13" t="s">
        <v>80</v>
      </c>
      <c r="AW421" s="13" t="s">
        <v>32</v>
      </c>
      <c r="AX421" s="13" t="s">
        <v>70</v>
      </c>
      <c r="AY421" s="215" t="s">
        <v>118</v>
      </c>
    </row>
    <row r="422" spans="1:65" s="14" customFormat="1" ht="10.199999999999999">
      <c r="B422" s="216"/>
      <c r="C422" s="217"/>
      <c r="D422" s="201" t="s">
        <v>128</v>
      </c>
      <c r="E422" s="218" t="s">
        <v>19</v>
      </c>
      <c r="F422" s="219" t="s">
        <v>136</v>
      </c>
      <c r="G422" s="217"/>
      <c r="H422" s="220">
        <v>42</v>
      </c>
      <c r="I422" s="221"/>
      <c r="J422" s="217"/>
      <c r="K422" s="217"/>
      <c r="L422" s="222"/>
      <c r="M422" s="223"/>
      <c r="N422" s="224"/>
      <c r="O422" s="224"/>
      <c r="P422" s="224"/>
      <c r="Q422" s="224"/>
      <c r="R422" s="224"/>
      <c r="S422" s="224"/>
      <c r="T422" s="225"/>
      <c r="AT422" s="226" t="s">
        <v>128</v>
      </c>
      <c r="AU422" s="226" t="s">
        <v>80</v>
      </c>
      <c r="AV422" s="14" t="s">
        <v>126</v>
      </c>
      <c r="AW422" s="14" t="s">
        <v>32</v>
      </c>
      <c r="AX422" s="14" t="s">
        <v>78</v>
      </c>
      <c r="AY422" s="226" t="s">
        <v>118</v>
      </c>
    </row>
    <row r="423" spans="1:65" s="2" customFormat="1" ht="21.6" customHeight="1">
      <c r="A423" s="35"/>
      <c r="B423" s="36"/>
      <c r="C423" s="188" t="s">
        <v>462</v>
      </c>
      <c r="D423" s="188" t="s">
        <v>121</v>
      </c>
      <c r="E423" s="189" t="s">
        <v>463</v>
      </c>
      <c r="F423" s="190" t="s">
        <v>464</v>
      </c>
      <c r="G423" s="191" t="s">
        <v>459</v>
      </c>
      <c r="H423" s="192">
        <v>84</v>
      </c>
      <c r="I423" s="193"/>
      <c r="J423" s="194">
        <f>ROUND(I423*H423,2)</f>
        <v>0</v>
      </c>
      <c r="K423" s="190" t="s">
        <v>125</v>
      </c>
      <c r="L423" s="40"/>
      <c r="M423" s="195" t="s">
        <v>19</v>
      </c>
      <c r="N423" s="196" t="s">
        <v>41</v>
      </c>
      <c r="O423" s="65"/>
      <c r="P423" s="197">
        <f>O423*H423</f>
        <v>0</v>
      </c>
      <c r="Q423" s="197">
        <v>0</v>
      </c>
      <c r="R423" s="197">
        <f>Q423*H423</f>
        <v>0</v>
      </c>
      <c r="S423" s="197">
        <v>0</v>
      </c>
      <c r="T423" s="198">
        <f>S423*H423</f>
        <v>0</v>
      </c>
      <c r="U423" s="35"/>
      <c r="V423" s="35"/>
      <c r="W423" s="35"/>
      <c r="X423" s="35"/>
      <c r="Y423" s="35"/>
      <c r="Z423" s="35"/>
      <c r="AA423" s="35"/>
      <c r="AB423" s="35"/>
      <c r="AC423" s="35"/>
      <c r="AD423" s="35"/>
      <c r="AE423" s="35"/>
      <c r="AR423" s="199" t="s">
        <v>126</v>
      </c>
      <c r="AT423" s="199" t="s">
        <v>121</v>
      </c>
      <c r="AU423" s="199" t="s">
        <v>80</v>
      </c>
      <c r="AY423" s="18" t="s">
        <v>118</v>
      </c>
      <c r="BE423" s="200">
        <f>IF(N423="základní",J423,0)</f>
        <v>0</v>
      </c>
      <c r="BF423" s="200">
        <f>IF(N423="snížená",J423,0)</f>
        <v>0</v>
      </c>
      <c r="BG423" s="200">
        <f>IF(N423="zákl. přenesená",J423,0)</f>
        <v>0</v>
      </c>
      <c r="BH423" s="200">
        <f>IF(N423="sníž. přenesená",J423,0)</f>
        <v>0</v>
      </c>
      <c r="BI423" s="200">
        <f>IF(N423="nulová",J423,0)</f>
        <v>0</v>
      </c>
      <c r="BJ423" s="18" t="s">
        <v>78</v>
      </c>
      <c r="BK423" s="200">
        <f>ROUND(I423*H423,2)</f>
        <v>0</v>
      </c>
      <c r="BL423" s="18" t="s">
        <v>126</v>
      </c>
      <c r="BM423" s="199" t="s">
        <v>465</v>
      </c>
    </row>
    <row r="424" spans="1:65" s="2" customFormat="1" ht="19.2">
      <c r="A424" s="35"/>
      <c r="B424" s="36"/>
      <c r="C424" s="37"/>
      <c r="D424" s="201" t="s">
        <v>127</v>
      </c>
      <c r="E424" s="37"/>
      <c r="F424" s="202" t="s">
        <v>464</v>
      </c>
      <c r="G424" s="37"/>
      <c r="H424" s="37"/>
      <c r="I424" s="109"/>
      <c r="J424" s="37"/>
      <c r="K424" s="37"/>
      <c r="L424" s="40"/>
      <c r="M424" s="203"/>
      <c r="N424" s="204"/>
      <c r="O424" s="65"/>
      <c r="P424" s="65"/>
      <c r="Q424" s="65"/>
      <c r="R424" s="65"/>
      <c r="S424" s="65"/>
      <c r="T424" s="66"/>
      <c r="U424" s="35"/>
      <c r="V424" s="35"/>
      <c r="W424" s="35"/>
      <c r="X424" s="35"/>
      <c r="Y424" s="35"/>
      <c r="Z424" s="35"/>
      <c r="AA424" s="35"/>
      <c r="AB424" s="35"/>
      <c r="AC424" s="35"/>
      <c r="AD424" s="35"/>
      <c r="AE424" s="35"/>
      <c r="AT424" s="18" t="s">
        <v>127</v>
      </c>
      <c r="AU424" s="18" t="s">
        <v>80</v>
      </c>
    </row>
    <row r="425" spans="1:65" s="13" customFormat="1" ht="10.199999999999999">
      <c r="B425" s="205"/>
      <c r="C425" s="206"/>
      <c r="D425" s="201" t="s">
        <v>128</v>
      </c>
      <c r="E425" s="207" t="s">
        <v>19</v>
      </c>
      <c r="F425" s="208" t="s">
        <v>466</v>
      </c>
      <c r="G425" s="206"/>
      <c r="H425" s="209">
        <v>2</v>
      </c>
      <c r="I425" s="210"/>
      <c r="J425" s="206"/>
      <c r="K425" s="206"/>
      <c r="L425" s="211"/>
      <c r="M425" s="212"/>
      <c r="N425" s="213"/>
      <c r="O425" s="213"/>
      <c r="P425" s="213"/>
      <c r="Q425" s="213"/>
      <c r="R425" s="213"/>
      <c r="S425" s="213"/>
      <c r="T425" s="214"/>
      <c r="AT425" s="215" t="s">
        <v>128</v>
      </c>
      <c r="AU425" s="215" t="s">
        <v>80</v>
      </c>
      <c r="AV425" s="13" t="s">
        <v>80</v>
      </c>
      <c r="AW425" s="13" t="s">
        <v>32</v>
      </c>
      <c r="AX425" s="13" t="s">
        <v>70</v>
      </c>
      <c r="AY425" s="215" t="s">
        <v>118</v>
      </c>
    </row>
    <row r="426" spans="1:65" s="15" customFormat="1" ht="10.199999999999999">
      <c r="B426" s="237"/>
      <c r="C426" s="238"/>
      <c r="D426" s="201" t="s">
        <v>128</v>
      </c>
      <c r="E426" s="239" t="s">
        <v>19</v>
      </c>
      <c r="F426" s="240" t="s">
        <v>175</v>
      </c>
      <c r="G426" s="238"/>
      <c r="H426" s="239" t="s">
        <v>19</v>
      </c>
      <c r="I426" s="241"/>
      <c r="J426" s="238"/>
      <c r="K426" s="238"/>
      <c r="L426" s="242"/>
      <c r="M426" s="243"/>
      <c r="N426" s="244"/>
      <c r="O426" s="244"/>
      <c r="P426" s="244"/>
      <c r="Q426" s="244"/>
      <c r="R426" s="244"/>
      <c r="S426" s="244"/>
      <c r="T426" s="245"/>
      <c r="AT426" s="246" t="s">
        <v>128</v>
      </c>
      <c r="AU426" s="246" t="s">
        <v>80</v>
      </c>
      <c r="AV426" s="15" t="s">
        <v>78</v>
      </c>
      <c r="AW426" s="15" t="s">
        <v>32</v>
      </c>
      <c r="AX426" s="15" t="s">
        <v>70</v>
      </c>
      <c r="AY426" s="246" t="s">
        <v>118</v>
      </c>
    </row>
    <row r="427" spans="1:65" s="13" customFormat="1" ht="10.199999999999999">
      <c r="B427" s="205"/>
      <c r="C427" s="206"/>
      <c r="D427" s="201" t="s">
        <v>128</v>
      </c>
      <c r="E427" s="207" t="s">
        <v>19</v>
      </c>
      <c r="F427" s="208" t="s">
        <v>174</v>
      </c>
      <c r="G427" s="206"/>
      <c r="H427" s="209">
        <v>14</v>
      </c>
      <c r="I427" s="210"/>
      <c r="J427" s="206"/>
      <c r="K427" s="206"/>
      <c r="L427" s="211"/>
      <c r="M427" s="212"/>
      <c r="N427" s="213"/>
      <c r="O427" s="213"/>
      <c r="P427" s="213"/>
      <c r="Q427" s="213"/>
      <c r="R427" s="213"/>
      <c r="S427" s="213"/>
      <c r="T427" s="214"/>
      <c r="AT427" s="215" t="s">
        <v>128</v>
      </c>
      <c r="AU427" s="215" t="s">
        <v>80</v>
      </c>
      <c r="AV427" s="13" t="s">
        <v>80</v>
      </c>
      <c r="AW427" s="13" t="s">
        <v>32</v>
      </c>
      <c r="AX427" s="13" t="s">
        <v>70</v>
      </c>
      <c r="AY427" s="215" t="s">
        <v>118</v>
      </c>
    </row>
    <row r="428" spans="1:65" s="13" customFormat="1" ht="10.199999999999999">
      <c r="B428" s="205"/>
      <c r="C428" s="206"/>
      <c r="D428" s="201" t="s">
        <v>128</v>
      </c>
      <c r="E428" s="207" t="s">
        <v>19</v>
      </c>
      <c r="F428" s="208" t="s">
        <v>467</v>
      </c>
      <c r="G428" s="206"/>
      <c r="H428" s="209">
        <v>2</v>
      </c>
      <c r="I428" s="210"/>
      <c r="J428" s="206"/>
      <c r="K428" s="206"/>
      <c r="L428" s="211"/>
      <c r="M428" s="212"/>
      <c r="N428" s="213"/>
      <c r="O428" s="213"/>
      <c r="P428" s="213"/>
      <c r="Q428" s="213"/>
      <c r="R428" s="213"/>
      <c r="S428" s="213"/>
      <c r="T428" s="214"/>
      <c r="AT428" s="215" t="s">
        <v>128</v>
      </c>
      <c r="AU428" s="215" t="s">
        <v>80</v>
      </c>
      <c r="AV428" s="13" t="s">
        <v>80</v>
      </c>
      <c r="AW428" s="13" t="s">
        <v>32</v>
      </c>
      <c r="AX428" s="13" t="s">
        <v>70</v>
      </c>
      <c r="AY428" s="215" t="s">
        <v>118</v>
      </c>
    </row>
    <row r="429" spans="1:65" s="13" customFormat="1" ht="10.199999999999999">
      <c r="B429" s="205"/>
      <c r="C429" s="206"/>
      <c r="D429" s="201" t="s">
        <v>128</v>
      </c>
      <c r="E429" s="207" t="s">
        <v>19</v>
      </c>
      <c r="F429" s="208" t="s">
        <v>468</v>
      </c>
      <c r="G429" s="206"/>
      <c r="H429" s="209">
        <v>4</v>
      </c>
      <c r="I429" s="210"/>
      <c r="J429" s="206"/>
      <c r="K429" s="206"/>
      <c r="L429" s="211"/>
      <c r="M429" s="212"/>
      <c r="N429" s="213"/>
      <c r="O429" s="213"/>
      <c r="P429" s="213"/>
      <c r="Q429" s="213"/>
      <c r="R429" s="213"/>
      <c r="S429" s="213"/>
      <c r="T429" s="214"/>
      <c r="AT429" s="215" t="s">
        <v>128</v>
      </c>
      <c r="AU429" s="215" t="s">
        <v>80</v>
      </c>
      <c r="AV429" s="13" t="s">
        <v>80</v>
      </c>
      <c r="AW429" s="13" t="s">
        <v>32</v>
      </c>
      <c r="AX429" s="13" t="s">
        <v>70</v>
      </c>
      <c r="AY429" s="215" t="s">
        <v>118</v>
      </c>
    </row>
    <row r="430" spans="1:65" s="15" customFormat="1" ht="10.199999999999999">
      <c r="B430" s="237"/>
      <c r="C430" s="238"/>
      <c r="D430" s="201" t="s">
        <v>128</v>
      </c>
      <c r="E430" s="239" t="s">
        <v>19</v>
      </c>
      <c r="F430" s="240" t="s">
        <v>177</v>
      </c>
      <c r="G430" s="238"/>
      <c r="H430" s="239" t="s">
        <v>19</v>
      </c>
      <c r="I430" s="241"/>
      <c r="J430" s="238"/>
      <c r="K430" s="238"/>
      <c r="L430" s="242"/>
      <c r="M430" s="243"/>
      <c r="N430" s="244"/>
      <c r="O430" s="244"/>
      <c r="P430" s="244"/>
      <c r="Q430" s="244"/>
      <c r="R430" s="244"/>
      <c r="S430" s="244"/>
      <c r="T430" s="245"/>
      <c r="AT430" s="246" t="s">
        <v>128</v>
      </c>
      <c r="AU430" s="246" t="s">
        <v>80</v>
      </c>
      <c r="AV430" s="15" t="s">
        <v>78</v>
      </c>
      <c r="AW430" s="15" t="s">
        <v>32</v>
      </c>
      <c r="AX430" s="15" t="s">
        <v>70</v>
      </c>
      <c r="AY430" s="246" t="s">
        <v>118</v>
      </c>
    </row>
    <row r="431" spans="1:65" s="13" customFormat="1" ht="10.199999999999999">
      <c r="B431" s="205"/>
      <c r="C431" s="206"/>
      <c r="D431" s="201" t="s">
        <v>128</v>
      </c>
      <c r="E431" s="207" t="s">
        <v>19</v>
      </c>
      <c r="F431" s="208" t="s">
        <v>174</v>
      </c>
      <c r="G431" s="206"/>
      <c r="H431" s="209">
        <v>14</v>
      </c>
      <c r="I431" s="210"/>
      <c r="J431" s="206"/>
      <c r="K431" s="206"/>
      <c r="L431" s="211"/>
      <c r="M431" s="212"/>
      <c r="N431" s="213"/>
      <c r="O431" s="213"/>
      <c r="P431" s="213"/>
      <c r="Q431" s="213"/>
      <c r="R431" s="213"/>
      <c r="S431" s="213"/>
      <c r="T431" s="214"/>
      <c r="AT431" s="215" t="s">
        <v>128</v>
      </c>
      <c r="AU431" s="215" t="s">
        <v>80</v>
      </c>
      <c r="AV431" s="13" t="s">
        <v>80</v>
      </c>
      <c r="AW431" s="13" t="s">
        <v>32</v>
      </c>
      <c r="AX431" s="13" t="s">
        <v>70</v>
      </c>
      <c r="AY431" s="215" t="s">
        <v>118</v>
      </c>
    </row>
    <row r="432" spans="1:65" s="13" customFormat="1" ht="10.199999999999999">
      <c r="B432" s="205"/>
      <c r="C432" s="206"/>
      <c r="D432" s="201" t="s">
        <v>128</v>
      </c>
      <c r="E432" s="207" t="s">
        <v>19</v>
      </c>
      <c r="F432" s="208" t="s">
        <v>469</v>
      </c>
      <c r="G432" s="206"/>
      <c r="H432" s="209">
        <v>2</v>
      </c>
      <c r="I432" s="210"/>
      <c r="J432" s="206"/>
      <c r="K432" s="206"/>
      <c r="L432" s="211"/>
      <c r="M432" s="212"/>
      <c r="N432" s="213"/>
      <c r="O432" s="213"/>
      <c r="P432" s="213"/>
      <c r="Q432" s="213"/>
      <c r="R432" s="213"/>
      <c r="S432" s="213"/>
      <c r="T432" s="214"/>
      <c r="AT432" s="215" t="s">
        <v>128</v>
      </c>
      <c r="AU432" s="215" t="s">
        <v>80</v>
      </c>
      <c r="AV432" s="13" t="s">
        <v>80</v>
      </c>
      <c r="AW432" s="13" t="s">
        <v>32</v>
      </c>
      <c r="AX432" s="13" t="s">
        <v>70</v>
      </c>
      <c r="AY432" s="215" t="s">
        <v>118</v>
      </c>
    </row>
    <row r="433" spans="1:65" s="15" customFormat="1" ht="10.199999999999999">
      <c r="B433" s="237"/>
      <c r="C433" s="238"/>
      <c r="D433" s="201" t="s">
        <v>128</v>
      </c>
      <c r="E433" s="239" t="s">
        <v>19</v>
      </c>
      <c r="F433" s="240" t="s">
        <v>320</v>
      </c>
      <c r="G433" s="238"/>
      <c r="H433" s="239" t="s">
        <v>19</v>
      </c>
      <c r="I433" s="241"/>
      <c r="J433" s="238"/>
      <c r="K433" s="238"/>
      <c r="L433" s="242"/>
      <c r="M433" s="243"/>
      <c r="N433" s="244"/>
      <c r="O433" s="244"/>
      <c r="P433" s="244"/>
      <c r="Q433" s="244"/>
      <c r="R433" s="244"/>
      <c r="S433" s="244"/>
      <c r="T433" s="245"/>
      <c r="AT433" s="246" t="s">
        <v>128</v>
      </c>
      <c r="AU433" s="246" t="s">
        <v>80</v>
      </c>
      <c r="AV433" s="15" t="s">
        <v>78</v>
      </c>
      <c r="AW433" s="15" t="s">
        <v>32</v>
      </c>
      <c r="AX433" s="15" t="s">
        <v>70</v>
      </c>
      <c r="AY433" s="246" t="s">
        <v>118</v>
      </c>
    </row>
    <row r="434" spans="1:65" s="13" customFormat="1" ht="10.199999999999999">
      <c r="B434" s="205"/>
      <c r="C434" s="206"/>
      <c r="D434" s="201" t="s">
        <v>128</v>
      </c>
      <c r="E434" s="207" t="s">
        <v>19</v>
      </c>
      <c r="F434" s="208" t="s">
        <v>174</v>
      </c>
      <c r="G434" s="206"/>
      <c r="H434" s="209">
        <v>14</v>
      </c>
      <c r="I434" s="210"/>
      <c r="J434" s="206"/>
      <c r="K434" s="206"/>
      <c r="L434" s="211"/>
      <c r="M434" s="212"/>
      <c r="N434" s="213"/>
      <c r="O434" s="213"/>
      <c r="P434" s="213"/>
      <c r="Q434" s="213"/>
      <c r="R434" s="213"/>
      <c r="S434" s="213"/>
      <c r="T434" s="214"/>
      <c r="AT434" s="215" t="s">
        <v>128</v>
      </c>
      <c r="AU434" s="215" t="s">
        <v>80</v>
      </c>
      <c r="AV434" s="13" t="s">
        <v>80</v>
      </c>
      <c r="AW434" s="13" t="s">
        <v>32</v>
      </c>
      <c r="AX434" s="13" t="s">
        <v>70</v>
      </c>
      <c r="AY434" s="215" t="s">
        <v>118</v>
      </c>
    </row>
    <row r="435" spans="1:65" s="13" customFormat="1" ht="10.199999999999999">
      <c r="B435" s="205"/>
      <c r="C435" s="206"/>
      <c r="D435" s="201" t="s">
        <v>128</v>
      </c>
      <c r="E435" s="207" t="s">
        <v>19</v>
      </c>
      <c r="F435" s="208" t="s">
        <v>470</v>
      </c>
      <c r="G435" s="206"/>
      <c r="H435" s="209">
        <v>4</v>
      </c>
      <c r="I435" s="210"/>
      <c r="J435" s="206"/>
      <c r="K435" s="206"/>
      <c r="L435" s="211"/>
      <c r="M435" s="212"/>
      <c r="N435" s="213"/>
      <c r="O435" s="213"/>
      <c r="P435" s="213"/>
      <c r="Q435" s="213"/>
      <c r="R435" s="213"/>
      <c r="S435" s="213"/>
      <c r="T435" s="214"/>
      <c r="AT435" s="215" t="s">
        <v>128</v>
      </c>
      <c r="AU435" s="215" t="s">
        <v>80</v>
      </c>
      <c r="AV435" s="13" t="s">
        <v>80</v>
      </c>
      <c r="AW435" s="13" t="s">
        <v>32</v>
      </c>
      <c r="AX435" s="13" t="s">
        <v>70</v>
      </c>
      <c r="AY435" s="215" t="s">
        <v>118</v>
      </c>
    </row>
    <row r="436" spans="1:65" s="13" customFormat="1" ht="10.199999999999999">
      <c r="B436" s="205"/>
      <c r="C436" s="206"/>
      <c r="D436" s="201" t="s">
        <v>128</v>
      </c>
      <c r="E436" s="207" t="s">
        <v>19</v>
      </c>
      <c r="F436" s="208" t="s">
        <v>471</v>
      </c>
      <c r="G436" s="206"/>
      <c r="H436" s="209">
        <v>12</v>
      </c>
      <c r="I436" s="210"/>
      <c r="J436" s="206"/>
      <c r="K436" s="206"/>
      <c r="L436" s="211"/>
      <c r="M436" s="212"/>
      <c r="N436" s="213"/>
      <c r="O436" s="213"/>
      <c r="P436" s="213"/>
      <c r="Q436" s="213"/>
      <c r="R436" s="213"/>
      <c r="S436" s="213"/>
      <c r="T436" s="214"/>
      <c r="AT436" s="215" t="s">
        <v>128</v>
      </c>
      <c r="AU436" s="215" t="s">
        <v>80</v>
      </c>
      <c r="AV436" s="13" t="s">
        <v>80</v>
      </c>
      <c r="AW436" s="13" t="s">
        <v>32</v>
      </c>
      <c r="AX436" s="13" t="s">
        <v>70</v>
      </c>
      <c r="AY436" s="215" t="s">
        <v>118</v>
      </c>
    </row>
    <row r="437" spans="1:65" s="15" customFormat="1" ht="10.199999999999999">
      <c r="B437" s="237"/>
      <c r="C437" s="238"/>
      <c r="D437" s="201" t="s">
        <v>128</v>
      </c>
      <c r="E437" s="239" t="s">
        <v>19</v>
      </c>
      <c r="F437" s="240" t="s">
        <v>428</v>
      </c>
      <c r="G437" s="238"/>
      <c r="H437" s="239" t="s">
        <v>19</v>
      </c>
      <c r="I437" s="241"/>
      <c r="J437" s="238"/>
      <c r="K437" s="238"/>
      <c r="L437" s="242"/>
      <c r="M437" s="243"/>
      <c r="N437" s="244"/>
      <c r="O437" s="244"/>
      <c r="P437" s="244"/>
      <c r="Q437" s="244"/>
      <c r="R437" s="244"/>
      <c r="S437" s="244"/>
      <c r="T437" s="245"/>
      <c r="AT437" s="246" t="s">
        <v>128</v>
      </c>
      <c r="AU437" s="246" t="s">
        <v>80</v>
      </c>
      <c r="AV437" s="15" t="s">
        <v>78</v>
      </c>
      <c r="AW437" s="15" t="s">
        <v>32</v>
      </c>
      <c r="AX437" s="15" t="s">
        <v>70</v>
      </c>
      <c r="AY437" s="246" t="s">
        <v>118</v>
      </c>
    </row>
    <row r="438" spans="1:65" s="13" customFormat="1" ht="10.199999999999999">
      <c r="B438" s="205"/>
      <c r="C438" s="206"/>
      <c r="D438" s="201" t="s">
        <v>128</v>
      </c>
      <c r="E438" s="207" t="s">
        <v>19</v>
      </c>
      <c r="F438" s="208" t="s">
        <v>174</v>
      </c>
      <c r="G438" s="206"/>
      <c r="H438" s="209">
        <v>14</v>
      </c>
      <c r="I438" s="210"/>
      <c r="J438" s="206"/>
      <c r="K438" s="206"/>
      <c r="L438" s="211"/>
      <c r="M438" s="212"/>
      <c r="N438" s="213"/>
      <c r="O438" s="213"/>
      <c r="P438" s="213"/>
      <c r="Q438" s="213"/>
      <c r="R438" s="213"/>
      <c r="S438" s="213"/>
      <c r="T438" s="214"/>
      <c r="AT438" s="215" t="s">
        <v>128</v>
      </c>
      <c r="AU438" s="215" t="s">
        <v>80</v>
      </c>
      <c r="AV438" s="13" t="s">
        <v>80</v>
      </c>
      <c r="AW438" s="13" t="s">
        <v>32</v>
      </c>
      <c r="AX438" s="13" t="s">
        <v>70</v>
      </c>
      <c r="AY438" s="215" t="s">
        <v>118</v>
      </c>
    </row>
    <row r="439" spans="1:65" s="13" customFormat="1" ht="10.199999999999999">
      <c r="B439" s="205"/>
      <c r="C439" s="206"/>
      <c r="D439" s="201" t="s">
        <v>128</v>
      </c>
      <c r="E439" s="207" t="s">
        <v>19</v>
      </c>
      <c r="F439" s="208" t="s">
        <v>472</v>
      </c>
      <c r="G439" s="206"/>
      <c r="H439" s="209">
        <v>2</v>
      </c>
      <c r="I439" s="210"/>
      <c r="J439" s="206"/>
      <c r="K439" s="206"/>
      <c r="L439" s="211"/>
      <c r="M439" s="212"/>
      <c r="N439" s="213"/>
      <c r="O439" s="213"/>
      <c r="P439" s="213"/>
      <c r="Q439" s="213"/>
      <c r="R439" s="213"/>
      <c r="S439" s="213"/>
      <c r="T439" s="214"/>
      <c r="AT439" s="215" t="s">
        <v>128</v>
      </c>
      <c r="AU439" s="215" t="s">
        <v>80</v>
      </c>
      <c r="AV439" s="13" t="s">
        <v>80</v>
      </c>
      <c r="AW439" s="13" t="s">
        <v>32</v>
      </c>
      <c r="AX439" s="13" t="s">
        <v>70</v>
      </c>
      <c r="AY439" s="215" t="s">
        <v>118</v>
      </c>
    </row>
    <row r="440" spans="1:65" s="14" customFormat="1" ht="10.199999999999999">
      <c r="B440" s="216"/>
      <c r="C440" s="217"/>
      <c r="D440" s="201" t="s">
        <v>128</v>
      </c>
      <c r="E440" s="218" t="s">
        <v>19</v>
      </c>
      <c r="F440" s="219" t="s">
        <v>136</v>
      </c>
      <c r="G440" s="217"/>
      <c r="H440" s="220">
        <v>84</v>
      </c>
      <c r="I440" s="221"/>
      <c r="J440" s="217"/>
      <c r="K440" s="217"/>
      <c r="L440" s="222"/>
      <c r="M440" s="223"/>
      <c r="N440" s="224"/>
      <c r="O440" s="224"/>
      <c r="P440" s="224"/>
      <c r="Q440" s="224"/>
      <c r="R440" s="224"/>
      <c r="S440" s="224"/>
      <c r="T440" s="225"/>
      <c r="AT440" s="226" t="s">
        <v>128</v>
      </c>
      <c r="AU440" s="226" t="s">
        <v>80</v>
      </c>
      <c r="AV440" s="14" t="s">
        <v>126</v>
      </c>
      <c r="AW440" s="14" t="s">
        <v>32</v>
      </c>
      <c r="AX440" s="14" t="s">
        <v>78</v>
      </c>
      <c r="AY440" s="226" t="s">
        <v>118</v>
      </c>
    </row>
    <row r="441" spans="1:65" s="2" customFormat="1" ht="32.4" customHeight="1">
      <c r="A441" s="35"/>
      <c r="B441" s="36"/>
      <c r="C441" s="188" t="s">
        <v>299</v>
      </c>
      <c r="D441" s="188" t="s">
        <v>121</v>
      </c>
      <c r="E441" s="189" t="s">
        <v>473</v>
      </c>
      <c r="F441" s="190" t="s">
        <v>474</v>
      </c>
      <c r="G441" s="191" t="s">
        <v>459</v>
      </c>
      <c r="H441" s="192">
        <v>4</v>
      </c>
      <c r="I441" s="193"/>
      <c r="J441" s="194">
        <f>ROUND(I441*H441,2)</f>
        <v>0</v>
      </c>
      <c r="K441" s="190" t="s">
        <v>125</v>
      </c>
      <c r="L441" s="40"/>
      <c r="M441" s="195" t="s">
        <v>19</v>
      </c>
      <c r="N441" s="196" t="s">
        <v>41</v>
      </c>
      <c r="O441" s="65"/>
      <c r="P441" s="197">
        <f>O441*H441</f>
        <v>0</v>
      </c>
      <c r="Q441" s="197">
        <v>0</v>
      </c>
      <c r="R441" s="197">
        <f>Q441*H441</f>
        <v>0</v>
      </c>
      <c r="S441" s="197">
        <v>0</v>
      </c>
      <c r="T441" s="198">
        <f>S441*H441</f>
        <v>0</v>
      </c>
      <c r="U441" s="35"/>
      <c r="V441" s="35"/>
      <c r="W441" s="35"/>
      <c r="X441" s="35"/>
      <c r="Y441" s="35"/>
      <c r="Z441" s="35"/>
      <c r="AA441" s="35"/>
      <c r="AB441" s="35"/>
      <c r="AC441" s="35"/>
      <c r="AD441" s="35"/>
      <c r="AE441" s="35"/>
      <c r="AR441" s="199" t="s">
        <v>126</v>
      </c>
      <c r="AT441" s="199" t="s">
        <v>121</v>
      </c>
      <c r="AU441" s="199" t="s">
        <v>80</v>
      </c>
      <c r="AY441" s="18" t="s">
        <v>118</v>
      </c>
      <c r="BE441" s="200">
        <f>IF(N441="základní",J441,0)</f>
        <v>0</v>
      </c>
      <c r="BF441" s="200">
        <f>IF(N441="snížená",J441,0)</f>
        <v>0</v>
      </c>
      <c r="BG441" s="200">
        <f>IF(N441="zákl. přenesená",J441,0)</f>
        <v>0</v>
      </c>
      <c r="BH441" s="200">
        <f>IF(N441="sníž. přenesená",J441,0)</f>
        <v>0</v>
      </c>
      <c r="BI441" s="200">
        <f>IF(N441="nulová",J441,0)</f>
        <v>0</v>
      </c>
      <c r="BJ441" s="18" t="s">
        <v>78</v>
      </c>
      <c r="BK441" s="200">
        <f>ROUND(I441*H441,2)</f>
        <v>0</v>
      </c>
      <c r="BL441" s="18" t="s">
        <v>126</v>
      </c>
      <c r="BM441" s="199" t="s">
        <v>475</v>
      </c>
    </row>
    <row r="442" spans="1:65" s="2" customFormat="1" ht="19.2">
      <c r="A442" s="35"/>
      <c r="B442" s="36"/>
      <c r="C442" s="37"/>
      <c r="D442" s="201" t="s">
        <v>127</v>
      </c>
      <c r="E442" s="37"/>
      <c r="F442" s="202" t="s">
        <v>474</v>
      </c>
      <c r="G442" s="37"/>
      <c r="H442" s="37"/>
      <c r="I442" s="109"/>
      <c r="J442" s="37"/>
      <c r="K442" s="37"/>
      <c r="L442" s="40"/>
      <c r="M442" s="203"/>
      <c r="N442" s="204"/>
      <c r="O442" s="65"/>
      <c r="P442" s="65"/>
      <c r="Q442" s="65"/>
      <c r="R442" s="65"/>
      <c r="S442" s="65"/>
      <c r="T442" s="66"/>
      <c r="U442" s="35"/>
      <c r="V442" s="35"/>
      <c r="W442" s="35"/>
      <c r="X442" s="35"/>
      <c r="Y442" s="35"/>
      <c r="Z442" s="35"/>
      <c r="AA442" s="35"/>
      <c r="AB442" s="35"/>
      <c r="AC442" s="35"/>
      <c r="AD442" s="35"/>
      <c r="AE442" s="35"/>
      <c r="AT442" s="18" t="s">
        <v>127</v>
      </c>
      <c r="AU442" s="18" t="s">
        <v>80</v>
      </c>
    </row>
    <row r="443" spans="1:65" s="13" customFormat="1" ht="10.199999999999999">
      <c r="B443" s="205"/>
      <c r="C443" s="206"/>
      <c r="D443" s="201" t="s">
        <v>128</v>
      </c>
      <c r="E443" s="207" t="s">
        <v>19</v>
      </c>
      <c r="F443" s="208" t="s">
        <v>476</v>
      </c>
      <c r="G443" s="206"/>
      <c r="H443" s="209">
        <v>4</v>
      </c>
      <c r="I443" s="210"/>
      <c r="J443" s="206"/>
      <c r="K443" s="206"/>
      <c r="L443" s="211"/>
      <c r="M443" s="212"/>
      <c r="N443" s="213"/>
      <c r="O443" s="213"/>
      <c r="P443" s="213"/>
      <c r="Q443" s="213"/>
      <c r="R443" s="213"/>
      <c r="S443" s="213"/>
      <c r="T443" s="214"/>
      <c r="AT443" s="215" t="s">
        <v>128</v>
      </c>
      <c r="AU443" s="215" t="s">
        <v>80</v>
      </c>
      <c r="AV443" s="13" t="s">
        <v>80</v>
      </c>
      <c r="AW443" s="13" t="s">
        <v>32</v>
      </c>
      <c r="AX443" s="13" t="s">
        <v>70</v>
      </c>
      <c r="AY443" s="215" t="s">
        <v>118</v>
      </c>
    </row>
    <row r="444" spans="1:65" s="14" customFormat="1" ht="10.199999999999999">
      <c r="B444" s="216"/>
      <c r="C444" s="217"/>
      <c r="D444" s="201" t="s">
        <v>128</v>
      </c>
      <c r="E444" s="218" t="s">
        <v>19</v>
      </c>
      <c r="F444" s="219" t="s">
        <v>136</v>
      </c>
      <c r="G444" s="217"/>
      <c r="H444" s="220">
        <v>4</v>
      </c>
      <c r="I444" s="221"/>
      <c r="J444" s="217"/>
      <c r="K444" s="217"/>
      <c r="L444" s="222"/>
      <c r="M444" s="223"/>
      <c r="N444" s="224"/>
      <c r="O444" s="224"/>
      <c r="P444" s="224"/>
      <c r="Q444" s="224"/>
      <c r="R444" s="224"/>
      <c r="S444" s="224"/>
      <c r="T444" s="225"/>
      <c r="AT444" s="226" t="s">
        <v>128</v>
      </c>
      <c r="AU444" s="226" t="s">
        <v>80</v>
      </c>
      <c r="AV444" s="14" t="s">
        <v>126</v>
      </c>
      <c r="AW444" s="14" t="s">
        <v>32</v>
      </c>
      <c r="AX444" s="14" t="s">
        <v>78</v>
      </c>
      <c r="AY444" s="226" t="s">
        <v>118</v>
      </c>
    </row>
    <row r="445" spans="1:65" s="2" customFormat="1" ht="32.4" customHeight="1">
      <c r="A445" s="35"/>
      <c r="B445" s="36"/>
      <c r="C445" s="188" t="s">
        <v>477</v>
      </c>
      <c r="D445" s="188" t="s">
        <v>121</v>
      </c>
      <c r="E445" s="189" t="s">
        <v>478</v>
      </c>
      <c r="F445" s="190" t="s">
        <v>479</v>
      </c>
      <c r="G445" s="191" t="s">
        <v>459</v>
      </c>
      <c r="H445" s="192">
        <v>18</v>
      </c>
      <c r="I445" s="193"/>
      <c r="J445" s="194">
        <f>ROUND(I445*H445,2)</f>
        <v>0</v>
      </c>
      <c r="K445" s="190" t="s">
        <v>125</v>
      </c>
      <c r="L445" s="40"/>
      <c r="M445" s="195" t="s">
        <v>19</v>
      </c>
      <c r="N445" s="196" t="s">
        <v>41</v>
      </c>
      <c r="O445" s="65"/>
      <c r="P445" s="197">
        <f>O445*H445</f>
        <v>0</v>
      </c>
      <c r="Q445" s="197">
        <v>0</v>
      </c>
      <c r="R445" s="197">
        <f>Q445*H445</f>
        <v>0</v>
      </c>
      <c r="S445" s="197">
        <v>0</v>
      </c>
      <c r="T445" s="198">
        <f>S445*H445</f>
        <v>0</v>
      </c>
      <c r="U445" s="35"/>
      <c r="V445" s="35"/>
      <c r="W445" s="35"/>
      <c r="X445" s="35"/>
      <c r="Y445" s="35"/>
      <c r="Z445" s="35"/>
      <c r="AA445" s="35"/>
      <c r="AB445" s="35"/>
      <c r="AC445" s="35"/>
      <c r="AD445" s="35"/>
      <c r="AE445" s="35"/>
      <c r="AR445" s="199" t="s">
        <v>126</v>
      </c>
      <c r="AT445" s="199" t="s">
        <v>121</v>
      </c>
      <c r="AU445" s="199" t="s">
        <v>80</v>
      </c>
      <c r="AY445" s="18" t="s">
        <v>118</v>
      </c>
      <c r="BE445" s="200">
        <f>IF(N445="základní",J445,0)</f>
        <v>0</v>
      </c>
      <c r="BF445" s="200">
        <f>IF(N445="snížená",J445,0)</f>
        <v>0</v>
      </c>
      <c r="BG445" s="200">
        <f>IF(N445="zákl. přenesená",J445,0)</f>
        <v>0</v>
      </c>
      <c r="BH445" s="200">
        <f>IF(N445="sníž. přenesená",J445,0)</f>
        <v>0</v>
      </c>
      <c r="BI445" s="200">
        <f>IF(N445="nulová",J445,0)</f>
        <v>0</v>
      </c>
      <c r="BJ445" s="18" t="s">
        <v>78</v>
      </c>
      <c r="BK445" s="200">
        <f>ROUND(I445*H445,2)</f>
        <v>0</v>
      </c>
      <c r="BL445" s="18" t="s">
        <v>126</v>
      </c>
      <c r="BM445" s="199" t="s">
        <v>480</v>
      </c>
    </row>
    <row r="446" spans="1:65" s="2" customFormat="1" ht="19.2">
      <c r="A446" s="35"/>
      <c r="B446" s="36"/>
      <c r="C446" s="37"/>
      <c r="D446" s="201" t="s">
        <v>127</v>
      </c>
      <c r="E446" s="37"/>
      <c r="F446" s="202" t="s">
        <v>479</v>
      </c>
      <c r="G446" s="37"/>
      <c r="H446" s="37"/>
      <c r="I446" s="109"/>
      <c r="J446" s="37"/>
      <c r="K446" s="37"/>
      <c r="L446" s="40"/>
      <c r="M446" s="203"/>
      <c r="N446" s="204"/>
      <c r="O446" s="65"/>
      <c r="P446" s="65"/>
      <c r="Q446" s="65"/>
      <c r="R446" s="65"/>
      <c r="S446" s="65"/>
      <c r="T446" s="66"/>
      <c r="U446" s="35"/>
      <c r="V446" s="35"/>
      <c r="W446" s="35"/>
      <c r="X446" s="35"/>
      <c r="Y446" s="35"/>
      <c r="Z446" s="35"/>
      <c r="AA446" s="35"/>
      <c r="AB446" s="35"/>
      <c r="AC446" s="35"/>
      <c r="AD446" s="35"/>
      <c r="AE446" s="35"/>
      <c r="AT446" s="18" t="s">
        <v>127</v>
      </c>
      <c r="AU446" s="18" t="s">
        <v>80</v>
      </c>
    </row>
    <row r="447" spans="1:65" s="13" customFormat="1" ht="10.199999999999999">
      <c r="B447" s="205"/>
      <c r="C447" s="206"/>
      <c r="D447" s="201" t="s">
        <v>128</v>
      </c>
      <c r="E447" s="207" t="s">
        <v>19</v>
      </c>
      <c r="F447" s="208" t="s">
        <v>481</v>
      </c>
      <c r="G447" s="206"/>
      <c r="H447" s="209">
        <v>4</v>
      </c>
      <c r="I447" s="210"/>
      <c r="J447" s="206"/>
      <c r="K447" s="206"/>
      <c r="L447" s="211"/>
      <c r="M447" s="212"/>
      <c r="N447" s="213"/>
      <c r="O447" s="213"/>
      <c r="P447" s="213"/>
      <c r="Q447" s="213"/>
      <c r="R447" s="213"/>
      <c r="S447" s="213"/>
      <c r="T447" s="214"/>
      <c r="AT447" s="215" t="s">
        <v>128</v>
      </c>
      <c r="AU447" s="215" t="s">
        <v>80</v>
      </c>
      <c r="AV447" s="13" t="s">
        <v>80</v>
      </c>
      <c r="AW447" s="13" t="s">
        <v>32</v>
      </c>
      <c r="AX447" s="13" t="s">
        <v>70</v>
      </c>
      <c r="AY447" s="215" t="s">
        <v>118</v>
      </c>
    </row>
    <row r="448" spans="1:65" s="13" customFormat="1" ht="10.199999999999999">
      <c r="B448" s="205"/>
      <c r="C448" s="206"/>
      <c r="D448" s="201" t="s">
        <v>128</v>
      </c>
      <c r="E448" s="207" t="s">
        <v>19</v>
      </c>
      <c r="F448" s="208" t="s">
        <v>482</v>
      </c>
      <c r="G448" s="206"/>
      <c r="H448" s="209">
        <v>2</v>
      </c>
      <c r="I448" s="210"/>
      <c r="J448" s="206"/>
      <c r="K448" s="206"/>
      <c r="L448" s="211"/>
      <c r="M448" s="212"/>
      <c r="N448" s="213"/>
      <c r="O448" s="213"/>
      <c r="P448" s="213"/>
      <c r="Q448" s="213"/>
      <c r="R448" s="213"/>
      <c r="S448" s="213"/>
      <c r="T448" s="214"/>
      <c r="AT448" s="215" t="s">
        <v>128</v>
      </c>
      <c r="AU448" s="215" t="s">
        <v>80</v>
      </c>
      <c r="AV448" s="13" t="s">
        <v>80</v>
      </c>
      <c r="AW448" s="13" t="s">
        <v>32</v>
      </c>
      <c r="AX448" s="13" t="s">
        <v>70</v>
      </c>
      <c r="AY448" s="215" t="s">
        <v>118</v>
      </c>
    </row>
    <row r="449" spans="1:65" s="13" customFormat="1" ht="10.199999999999999">
      <c r="B449" s="205"/>
      <c r="C449" s="206"/>
      <c r="D449" s="201" t="s">
        <v>128</v>
      </c>
      <c r="E449" s="207" t="s">
        <v>19</v>
      </c>
      <c r="F449" s="208" t="s">
        <v>483</v>
      </c>
      <c r="G449" s="206"/>
      <c r="H449" s="209">
        <v>2</v>
      </c>
      <c r="I449" s="210"/>
      <c r="J449" s="206"/>
      <c r="K449" s="206"/>
      <c r="L449" s="211"/>
      <c r="M449" s="212"/>
      <c r="N449" s="213"/>
      <c r="O449" s="213"/>
      <c r="P449" s="213"/>
      <c r="Q449" s="213"/>
      <c r="R449" s="213"/>
      <c r="S449" s="213"/>
      <c r="T449" s="214"/>
      <c r="AT449" s="215" t="s">
        <v>128</v>
      </c>
      <c r="AU449" s="215" t="s">
        <v>80</v>
      </c>
      <c r="AV449" s="13" t="s">
        <v>80</v>
      </c>
      <c r="AW449" s="13" t="s">
        <v>32</v>
      </c>
      <c r="AX449" s="13" t="s">
        <v>70</v>
      </c>
      <c r="AY449" s="215" t="s">
        <v>118</v>
      </c>
    </row>
    <row r="450" spans="1:65" s="13" customFormat="1" ht="10.199999999999999">
      <c r="B450" s="205"/>
      <c r="C450" s="206"/>
      <c r="D450" s="201" t="s">
        <v>128</v>
      </c>
      <c r="E450" s="207" t="s">
        <v>19</v>
      </c>
      <c r="F450" s="208" t="s">
        <v>484</v>
      </c>
      <c r="G450" s="206"/>
      <c r="H450" s="209">
        <v>2</v>
      </c>
      <c r="I450" s="210"/>
      <c r="J450" s="206"/>
      <c r="K450" s="206"/>
      <c r="L450" s="211"/>
      <c r="M450" s="212"/>
      <c r="N450" s="213"/>
      <c r="O450" s="213"/>
      <c r="P450" s="213"/>
      <c r="Q450" s="213"/>
      <c r="R450" s="213"/>
      <c r="S450" s="213"/>
      <c r="T450" s="214"/>
      <c r="AT450" s="215" t="s">
        <v>128</v>
      </c>
      <c r="AU450" s="215" t="s">
        <v>80</v>
      </c>
      <c r="AV450" s="13" t="s">
        <v>80</v>
      </c>
      <c r="AW450" s="13" t="s">
        <v>32</v>
      </c>
      <c r="AX450" s="13" t="s">
        <v>70</v>
      </c>
      <c r="AY450" s="215" t="s">
        <v>118</v>
      </c>
    </row>
    <row r="451" spans="1:65" s="13" customFormat="1" ht="10.199999999999999">
      <c r="B451" s="205"/>
      <c r="C451" s="206"/>
      <c r="D451" s="201" t="s">
        <v>128</v>
      </c>
      <c r="E451" s="207" t="s">
        <v>19</v>
      </c>
      <c r="F451" s="208" t="s">
        <v>485</v>
      </c>
      <c r="G451" s="206"/>
      <c r="H451" s="209">
        <v>2</v>
      </c>
      <c r="I451" s="210"/>
      <c r="J451" s="206"/>
      <c r="K451" s="206"/>
      <c r="L451" s="211"/>
      <c r="M451" s="212"/>
      <c r="N451" s="213"/>
      <c r="O451" s="213"/>
      <c r="P451" s="213"/>
      <c r="Q451" s="213"/>
      <c r="R451" s="213"/>
      <c r="S451" s="213"/>
      <c r="T451" s="214"/>
      <c r="AT451" s="215" t="s">
        <v>128</v>
      </c>
      <c r="AU451" s="215" t="s">
        <v>80</v>
      </c>
      <c r="AV451" s="13" t="s">
        <v>80</v>
      </c>
      <c r="AW451" s="13" t="s">
        <v>32</v>
      </c>
      <c r="AX451" s="13" t="s">
        <v>70</v>
      </c>
      <c r="AY451" s="215" t="s">
        <v>118</v>
      </c>
    </row>
    <row r="452" spans="1:65" s="13" customFormat="1" ht="10.199999999999999">
      <c r="B452" s="205"/>
      <c r="C452" s="206"/>
      <c r="D452" s="201" t="s">
        <v>128</v>
      </c>
      <c r="E452" s="207" t="s">
        <v>19</v>
      </c>
      <c r="F452" s="208" t="s">
        <v>486</v>
      </c>
      <c r="G452" s="206"/>
      <c r="H452" s="209">
        <v>2</v>
      </c>
      <c r="I452" s="210"/>
      <c r="J452" s="206"/>
      <c r="K452" s="206"/>
      <c r="L452" s="211"/>
      <c r="M452" s="212"/>
      <c r="N452" s="213"/>
      <c r="O452" s="213"/>
      <c r="P452" s="213"/>
      <c r="Q452" s="213"/>
      <c r="R452" s="213"/>
      <c r="S452" s="213"/>
      <c r="T452" s="214"/>
      <c r="AT452" s="215" t="s">
        <v>128</v>
      </c>
      <c r="AU452" s="215" t="s">
        <v>80</v>
      </c>
      <c r="AV452" s="13" t="s">
        <v>80</v>
      </c>
      <c r="AW452" s="13" t="s">
        <v>32</v>
      </c>
      <c r="AX452" s="13" t="s">
        <v>70</v>
      </c>
      <c r="AY452" s="215" t="s">
        <v>118</v>
      </c>
    </row>
    <row r="453" spans="1:65" s="13" customFormat="1" ht="10.199999999999999">
      <c r="B453" s="205"/>
      <c r="C453" s="206"/>
      <c r="D453" s="201" t="s">
        <v>128</v>
      </c>
      <c r="E453" s="207" t="s">
        <v>19</v>
      </c>
      <c r="F453" s="208" t="s">
        <v>487</v>
      </c>
      <c r="G453" s="206"/>
      <c r="H453" s="209">
        <v>2</v>
      </c>
      <c r="I453" s="210"/>
      <c r="J453" s="206"/>
      <c r="K453" s="206"/>
      <c r="L453" s="211"/>
      <c r="M453" s="212"/>
      <c r="N453" s="213"/>
      <c r="O453" s="213"/>
      <c r="P453" s="213"/>
      <c r="Q453" s="213"/>
      <c r="R453" s="213"/>
      <c r="S453" s="213"/>
      <c r="T453" s="214"/>
      <c r="AT453" s="215" t="s">
        <v>128</v>
      </c>
      <c r="AU453" s="215" t="s">
        <v>80</v>
      </c>
      <c r="AV453" s="13" t="s">
        <v>80</v>
      </c>
      <c r="AW453" s="13" t="s">
        <v>32</v>
      </c>
      <c r="AX453" s="13" t="s">
        <v>70</v>
      </c>
      <c r="AY453" s="215" t="s">
        <v>118</v>
      </c>
    </row>
    <row r="454" spans="1:65" s="13" customFormat="1" ht="10.199999999999999">
      <c r="B454" s="205"/>
      <c r="C454" s="206"/>
      <c r="D454" s="201" t="s">
        <v>128</v>
      </c>
      <c r="E454" s="207" t="s">
        <v>19</v>
      </c>
      <c r="F454" s="208" t="s">
        <v>488</v>
      </c>
      <c r="G454" s="206"/>
      <c r="H454" s="209">
        <v>2</v>
      </c>
      <c r="I454" s="210"/>
      <c r="J454" s="206"/>
      <c r="K454" s="206"/>
      <c r="L454" s="211"/>
      <c r="M454" s="212"/>
      <c r="N454" s="213"/>
      <c r="O454" s="213"/>
      <c r="P454" s="213"/>
      <c r="Q454" s="213"/>
      <c r="R454" s="213"/>
      <c r="S454" s="213"/>
      <c r="T454" s="214"/>
      <c r="AT454" s="215" t="s">
        <v>128</v>
      </c>
      <c r="AU454" s="215" t="s">
        <v>80</v>
      </c>
      <c r="AV454" s="13" t="s">
        <v>80</v>
      </c>
      <c r="AW454" s="13" t="s">
        <v>32</v>
      </c>
      <c r="AX454" s="13" t="s">
        <v>70</v>
      </c>
      <c r="AY454" s="215" t="s">
        <v>118</v>
      </c>
    </row>
    <row r="455" spans="1:65" s="14" customFormat="1" ht="10.199999999999999">
      <c r="B455" s="216"/>
      <c r="C455" s="217"/>
      <c r="D455" s="201" t="s">
        <v>128</v>
      </c>
      <c r="E455" s="218" t="s">
        <v>19</v>
      </c>
      <c r="F455" s="219" t="s">
        <v>136</v>
      </c>
      <c r="G455" s="217"/>
      <c r="H455" s="220">
        <v>18</v>
      </c>
      <c r="I455" s="221"/>
      <c r="J455" s="217"/>
      <c r="K455" s="217"/>
      <c r="L455" s="222"/>
      <c r="M455" s="223"/>
      <c r="N455" s="224"/>
      <c r="O455" s="224"/>
      <c r="P455" s="224"/>
      <c r="Q455" s="224"/>
      <c r="R455" s="224"/>
      <c r="S455" s="224"/>
      <c r="T455" s="225"/>
      <c r="AT455" s="226" t="s">
        <v>128</v>
      </c>
      <c r="AU455" s="226" t="s">
        <v>80</v>
      </c>
      <c r="AV455" s="14" t="s">
        <v>126</v>
      </c>
      <c r="AW455" s="14" t="s">
        <v>32</v>
      </c>
      <c r="AX455" s="14" t="s">
        <v>78</v>
      </c>
      <c r="AY455" s="226" t="s">
        <v>118</v>
      </c>
    </row>
    <row r="456" spans="1:65" s="2" customFormat="1" ht="32.4" customHeight="1">
      <c r="A456" s="35"/>
      <c r="B456" s="36"/>
      <c r="C456" s="188" t="s">
        <v>302</v>
      </c>
      <c r="D456" s="188" t="s">
        <v>121</v>
      </c>
      <c r="E456" s="189" t="s">
        <v>489</v>
      </c>
      <c r="F456" s="190" t="s">
        <v>490</v>
      </c>
      <c r="G456" s="191" t="s">
        <v>185</v>
      </c>
      <c r="H456" s="192">
        <v>599</v>
      </c>
      <c r="I456" s="193"/>
      <c r="J456" s="194">
        <f>ROUND(I456*H456,2)</f>
        <v>0</v>
      </c>
      <c r="K456" s="190" t="s">
        <v>125</v>
      </c>
      <c r="L456" s="40"/>
      <c r="M456" s="195" t="s">
        <v>19</v>
      </c>
      <c r="N456" s="196" t="s">
        <v>41</v>
      </c>
      <c r="O456" s="65"/>
      <c r="P456" s="197">
        <f>O456*H456</f>
        <v>0</v>
      </c>
      <c r="Q456" s="197">
        <v>0</v>
      </c>
      <c r="R456" s="197">
        <f>Q456*H456</f>
        <v>0</v>
      </c>
      <c r="S456" s="197">
        <v>0</v>
      </c>
      <c r="T456" s="198">
        <f>S456*H456</f>
        <v>0</v>
      </c>
      <c r="U456" s="35"/>
      <c r="V456" s="35"/>
      <c r="W456" s="35"/>
      <c r="X456" s="35"/>
      <c r="Y456" s="35"/>
      <c r="Z456" s="35"/>
      <c r="AA456" s="35"/>
      <c r="AB456" s="35"/>
      <c r="AC456" s="35"/>
      <c r="AD456" s="35"/>
      <c r="AE456" s="35"/>
      <c r="AR456" s="199" t="s">
        <v>126</v>
      </c>
      <c r="AT456" s="199" t="s">
        <v>121</v>
      </c>
      <c r="AU456" s="199" t="s">
        <v>80</v>
      </c>
      <c r="AY456" s="18" t="s">
        <v>118</v>
      </c>
      <c r="BE456" s="200">
        <f>IF(N456="základní",J456,0)</f>
        <v>0</v>
      </c>
      <c r="BF456" s="200">
        <f>IF(N456="snížená",J456,0)</f>
        <v>0</v>
      </c>
      <c r="BG456" s="200">
        <f>IF(N456="zákl. přenesená",J456,0)</f>
        <v>0</v>
      </c>
      <c r="BH456" s="200">
        <f>IF(N456="sníž. přenesená",J456,0)</f>
        <v>0</v>
      </c>
      <c r="BI456" s="200">
        <f>IF(N456="nulová",J456,0)</f>
        <v>0</v>
      </c>
      <c r="BJ456" s="18" t="s">
        <v>78</v>
      </c>
      <c r="BK456" s="200">
        <f>ROUND(I456*H456,2)</f>
        <v>0</v>
      </c>
      <c r="BL456" s="18" t="s">
        <v>126</v>
      </c>
      <c r="BM456" s="199" t="s">
        <v>491</v>
      </c>
    </row>
    <row r="457" spans="1:65" s="2" customFormat="1" ht="28.8">
      <c r="A457" s="35"/>
      <c r="B457" s="36"/>
      <c r="C457" s="37"/>
      <c r="D457" s="201" t="s">
        <v>127</v>
      </c>
      <c r="E457" s="37"/>
      <c r="F457" s="202" t="s">
        <v>490</v>
      </c>
      <c r="G457" s="37"/>
      <c r="H457" s="37"/>
      <c r="I457" s="109"/>
      <c r="J457" s="37"/>
      <c r="K457" s="37"/>
      <c r="L457" s="40"/>
      <c r="M457" s="203"/>
      <c r="N457" s="204"/>
      <c r="O457" s="65"/>
      <c r="P457" s="65"/>
      <c r="Q457" s="65"/>
      <c r="R457" s="65"/>
      <c r="S457" s="65"/>
      <c r="T457" s="66"/>
      <c r="U457" s="35"/>
      <c r="V457" s="35"/>
      <c r="W457" s="35"/>
      <c r="X457" s="35"/>
      <c r="Y457" s="35"/>
      <c r="Z457" s="35"/>
      <c r="AA457" s="35"/>
      <c r="AB457" s="35"/>
      <c r="AC457" s="35"/>
      <c r="AD457" s="35"/>
      <c r="AE457" s="35"/>
      <c r="AT457" s="18" t="s">
        <v>127</v>
      </c>
      <c r="AU457" s="18" t="s">
        <v>80</v>
      </c>
    </row>
    <row r="458" spans="1:65" s="13" customFormat="1" ht="10.199999999999999">
      <c r="B458" s="205"/>
      <c r="C458" s="206"/>
      <c r="D458" s="201" t="s">
        <v>128</v>
      </c>
      <c r="E458" s="207" t="s">
        <v>19</v>
      </c>
      <c r="F458" s="208" t="s">
        <v>492</v>
      </c>
      <c r="G458" s="206"/>
      <c r="H458" s="209">
        <v>12</v>
      </c>
      <c r="I458" s="210"/>
      <c r="J458" s="206"/>
      <c r="K458" s="206"/>
      <c r="L458" s="211"/>
      <c r="M458" s="212"/>
      <c r="N458" s="213"/>
      <c r="O458" s="213"/>
      <c r="P458" s="213"/>
      <c r="Q458" s="213"/>
      <c r="R458" s="213"/>
      <c r="S458" s="213"/>
      <c r="T458" s="214"/>
      <c r="AT458" s="215" t="s">
        <v>128</v>
      </c>
      <c r="AU458" s="215" t="s">
        <v>80</v>
      </c>
      <c r="AV458" s="13" t="s">
        <v>80</v>
      </c>
      <c r="AW458" s="13" t="s">
        <v>32</v>
      </c>
      <c r="AX458" s="13" t="s">
        <v>70</v>
      </c>
      <c r="AY458" s="215" t="s">
        <v>118</v>
      </c>
    </row>
    <row r="459" spans="1:65" s="13" customFormat="1" ht="10.199999999999999">
      <c r="B459" s="205"/>
      <c r="C459" s="206"/>
      <c r="D459" s="201" t="s">
        <v>128</v>
      </c>
      <c r="E459" s="207" t="s">
        <v>19</v>
      </c>
      <c r="F459" s="208" t="s">
        <v>493</v>
      </c>
      <c r="G459" s="206"/>
      <c r="H459" s="209">
        <v>152</v>
      </c>
      <c r="I459" s="210"/>
      <c r="J459" s="206"/>
      <c r="K459" s="206"/>
      <c r="L459" s="211"/>
      <c r="M459" s="212"/>
      <c r="N459" s="213"/>
      <c r="O459" s="213"/>
      <c r="P459" s="213"/>
      <c r="Q459" s="213"/>
      <c r="R459" s="213"/>
      <c r="S459" s="213"/>
      <c r="T459" s="214"/>
      <c r="AT459" s="215" t="s">
        <v>128</v>
      </c>
      <c r="AU459" s="215" t="s">
        <v>80</v>
      </c>
      <c r="AV459" s="13" t="s">
        <v>80</v>
      </c>
      <c r="AW459" s="13" t="s">
        <v>32</v>
      </c>
      <c r="AX459" s="13" t="s">
        <v>70</v>
      </c>
      <c r="AY459" s="215" t="s">
        <v>118</v>
      </c>
    </row>
    <row r="460" spans="1:65" s="13" customFormat="1" ht="10.199999999999999">
      <c r="B460" s="205"/>
      <c r="C460" s="206"/>
      <c r="D460" s="201" t="s">
        <v>128</v>
      </c>
      <c r="E460" s="207" t="s">
        <v>19</v>
      </c>
      <c r="F460" s="208" t="s">
        <v>494</v>
      </c>
      <c r="G460" s="206"/>
      <c r="H460" s="209">
        <v>107</v>
      </c>
      <c r="I460" s="210"/>
      <c r="J460" s="206"/>
      <c r="K460" s="206"/>
      <c r="L460" s="211"/>
      <c r="M460" s="212"/>
      <c r="N460" s="213"/>
      <c r="O460" s="213"/>
      <c r="P460" s="213"/>
      <c r="Q460" s="213"/>
      <c r="R460" s="213"/>
      <c r="S460" s="213"/>
      <c r="T460" s="214"/>
      <c r="AT460" s="215" t="s">
        <v>128</v>
      </c>
      <c r="AU460" s="215" t="s">
        <v>80</v>
      </c>
      <c r="AV460" s="13" t="s">
        <v>80</v>
      </c>
      <c r="AW460" s="13" t="s">
        <v>32</v>
      </c>
      <c r="AX460" s="13" t="s">
        <v>70</v>
      </c>
      <c r="AY460" s="215" t="s">
        <v>118</v>
      </c>
    </row>
    <row r="461" spans="1:65" s="13" customFormat="1" ht="10.199999999999999">
      <c r="B461" s="205"/>
      <c r="C461" s="206"/>
      <c r="D461" s="201" t="s">
        <v>128</v>
      </c>
      <c r="E461" s="207" t="s">
        <v>19</v>
      </c>
      <c r="F461" s="208" t="s">
        <v>495</v>
      </c>
      <c r="G461" s="206"/>
      <c r="H461" s="209">
        <v>120</v>
      </c>
      <c r="I461" s="210"/>
      <c r="J461" s="206"/>
      <c r="K461" s="206"/>
      <c r="L461" s="211"/>
      <c r="M461" s="212"/>
      <c r="N461" s="213"/>
      <c r="O461" s="213"/>
      <c r="P461" s="213"/>
      <c r="Q461" s="213"/>
      <c r="R461" s="213"/>
      <c r="S461" s="213"/>
      <c r="T461" s="214"/>
      <c r="AT461" s="215" t="s">
        <v>128</v>
      </c>
      <c r="AU461" s="215" t="s">
        <v>80</v>
      </c>
      <c r="AV461" s="13" t="s">
        <v>80</v>
      </c>
      <c r="AW461" s="13" t="s">
        <v>32</v>
      </c>
      <c r="AX461" s="13" t="s">
        <v>70</v>
      </c>
      <c r="AY461" s="215" t="s">
        <v>118</v>
      </c>
    </row>
    <row r="462" spans="1:65" s="13" customFormat="1" ht="10.199999999999999">
      <c r="B462" s="205"/>
      <c r="C462" s="206"/>
      <c r="D462" s="201" t="s">
        <v>128</v>
      </c>
      <c r="E462" s="207" t="s">
        <v>19</v>
      </c>
      <c r="F462" s="208" t="s">
        <v>496</v>
      </c>
      <c r="G462" s="206"/>
      <c r="H462" s="209">
        <v>100</v>
      </c>
      <c r="I462" s="210"/>
      <c r="J462" s="206"/>
      <c r="K462" s="206"/>
      <c r="L462" s="211"/>
      <c r="M462" s="212"/>
      <c r="N462" s="213"/>
      <c r="O462" s="213"/>
      <c r="P462" s="213"/>
      <c r="Q462" s="213"/>
      <c r="R462" s="213"/>
      <c r="S462" s="213"/>
      <c r="T462" s="214"/>
      <c r="AT462" s="215" t="s">
        <v>128</v>
      </c>
      <c r="AU462" s="215" t="s">
        <v>80</v>
      </c>
      <c r="AV462" s="13" t="s">
        <v>80</v>
      </c>
      <c r="AW462" s="13" t="s">
        <v>32</v>
      </c>
      <c r="AX462" s="13" t="s">
        <v>70</v>
      </c>
      <c r="AY462" s="215" t="s">
        <v>118</v>
      </c>
    </row>
    <row r="463" spans="1:65" s="13" customFormat="1" ht="10.199999999999999">
      <c r="B463" s="205"/>
      <c r="C463" s="206"/>
      <c r="D463" s="201" t="s">
        <v>128</v>
      </c>
      <c r="E463" s="207" t="s">
        <v>19</v>
      </c>
      <c r="F463" s="208" t="s">
        <v>497</v>
      </c>
      <c r="G463" s="206"/>
      <c r="H463" s="209">
        <v>90</v>
      </c>
      <c r="I463" s="210"/>
      <c r="J463" s="206"/>
      <c r="K463" s="206"/>
      <c r="L463" s="211"/>
      <c r="M463" s="212"/>
      <c r="N463" s="213"/>
      <c r="O463" s="213"/>
      <c r="P463" s="213"/>
      <c r="Q463" s="213"/>
      <c r="R463" s="213"/>
      <c r="S463" s="213"/>
      <c r="T463" s="214"/>
      <c r="AT463" s="215" t="s">
        <v>128</v>
      </c>
      <c r="AU463" s="215" t="s">
        <v>80</v>
      </c>
      <c r="AV463" s="13" t="s">
        <v>80</v>
      </c>
      <c r="AW463" s="13" t="s">
        <v>32</v>
      </c>
      <c r="AX463" s="13" t="s">
        <v>70</v>
      </c>
      <c r="AY463" s="215" t="s">
        <v>118</v>
      </c>
    </row>
    <row r="464" spans="1:65" s="13" customFormat="1" ht="10.199999999999999">
      <c r="B464" s="205"/>
      <c r="C464" s="206"/>
      <c r="D464" s="201" t="s">
        <v>128</v>
      </c>
      <c r="E464" s="207" t="s">
        <v>19</v>
      </c>
      <c r="F464" s="208" t="s">
        <v>498</v>
      </c>
      <c r="G464" s="206"/>
      <c r="H464" s="209">
        <v>18</v>
      </c>
      <c r="I464" s="210"/>
      <c r="J464" s="206"/>
      <c r="K464" s="206"/>
      <c r="L464" s="211"/>
      <c r="M464" s="212"/>
      <c r="N464" s="213"/>
      <c r="O464" s="213"/>
      <c r="P464" s="213"/>
      <c r="Q464" s="213"/>
      <c r="R464" s="213"/>
      <c r="S464" s="213"/>
      <c r="T464" s="214"/>
      <c r="AT464" s="215" t="s">
        <v>128</v>
      </c>
      <c r="AU464" s="215" t="s">
        <v>80</v>
      </c>
      <c r="AV464" s="13" t="s">
        <v>80</v>
      </c>
      <c r="AW464" s="13" t="s">
        <v>32</v>
      </c>
      <c r="AX464" s="13" t="s">
        <v>70</v>
      </c>
      <c r="AY464" s="215" t="s">
        <v>118</v>
      </c>
    </row>
    <row r="465" spans="1:65" s="14" customFormat="1" ht="10.199999999999999">
      <c r="B465" s="216"/>
      <c r="C465" s="217"/>
      <c r="D465" s="201" t="s">
        <v>128</v>
      </c>
      <c r="E465" s="218" t="s">
        <v>19</v>
      </c>
      <c r="F465" s="219" t="s">
        <v>136</v>
      </c>
      <c r="G465" s="217"/>
      <c r="H465" s="220">
        <v>599</v>
      </c>
      <c r="I465" s="221"/>
      <c r="J465" s="217"/>
      <c r="K465" s="217"/>
      <c r="L465" s="222"/>
      <c r="M465" s="223"/>
      <c r="N465" s="224"/>
      <c r="O465" s="224"/>
      <c r="P465" s="224"/>
      <c r="Q465" s="224"/>
      <c r="R465" s="224"/>
      <c r="S465" s="224"/>
      <c r="T465" s="225"/>
      <c r="AT465" s="226" t="s">
        <v>128</v>
      </c>
      <c r="AU465" s="226" t="s">
        <v>80</v>
      </c>
      <c r="AV465" s="14" t="s">
        <v>126</v>
      </c>
      <c r="AW465" s="14" t="s">
        <v>32</v>
      </c>
      <c r="AX465" s="14" t="s">
        <v>78</v>
      </c>
      <c r="AY465" s="226" t="s">
        <v>118</v>
      </c>
    </row>
    <row r="466" spans="1:65" s="2" customFormat="1" ht="32.4" customHeight="1">
      <c r="A466" s="35"/>
      <c r="B466" s="36"/>
      <c r="C466" s="188" t="s">
        <v>499</v>
      </c>
      <c r="D466" s="188" t="s">
        <v>121</v>
      </c>
      <c r="E466" s="189" t="s">
        <v>500</v>
      </c>
      <c r="F466" s="190" t="s">
        <v>501</v>
      </c>
      <c r="G466" s="191" t="s">
        <v>185</v>
      </c>
      <c r="H466" s="192">
        <v>599</v>
      </c>
      <c r="I466" s="193"/>
      <c r="J466" s="194">
        <f>ROUND(I466*H466,2)</f>
        <v>0</v>
      </c>
      <c r="K466" s="190" t="s">
        <v>125</v>
      </c>
      <c r="L466" s="40"/>
      <c r="M466" s="195" t="s">
        <v>19</v>
      </c>
      <c r="N466" s="196" t="s">
        <v>41</v>
      </c>
      <c r="O466" s="65"/>
      <c r="P466" s="197">
        <f>O466*H466</f>
        <v>0</v>
      </c>
      <c r="Q466" s="197">
        <v>0</v>
      </c>
      <c r="R466" s="197">
        <f>Q466*H466</f>
        <v>0</v>
      </c>
      <c r="S466" s="197">
        <v>0</v>
      </c>
      <c r="T466" s="198">
        <f>S466*H466</f>
        <v>0</v>
      </c>
      <c r="U466" s="35"/>
      <c r="V466" s="35"/>
      <c r="W466" s="35"/>
      <c r="X466" s="35"/>
      <c r="Y466" s="35"/>
      <c r="Z466" s="35"/>
      <c r="AA466" s="35"/>
      <c r="AB466" s="35"/>
      <c r="AC466" s="35"/>
      <c r="AD466" s="35"/>
      <c r="AE466" s="35"/>
      <c r="AR466" s="199" t="s">
        <v>126</v>
      </c>
      <c r="AT466" s="199" t="s">
        <v>121</v>
      </c>
      <c r="AU466" s="199" t="s">
        <v>80</v>
      </c>
      <c r="AY466" s="18" t="s">
        <v>118</v>
      </c>
      <c r="BE466" s="200">
        <f>IF(N466="základní",J466,0)</f>
        <v>0</v>
      </c>
      <c r="BF466" s="200">
        <f>IF(N466="snížená",J466,0)</f>
        <v>0</v>
      </c>
      <c r="BG466" s="200">
        <f>IF(N466="zákl. přenesená",J466,0)</f>
        <v>0</v>
      </c>
      <c r="BH466" s="200">
        <f>IF(N466="sníž. přenesená",J466,0)</f>
        <v>0</v>
      </c>
      <c r="BI466" s="200">
        <f>IF(N466="nulová",J466,0)</f>
        <v>0</v>
      </c>
      <c r="BJ466" s="18" t="s">
        <v>78</v>
      </c>
      <c r="BK466" s="200">
        <f>ROUND(I466*H466,2)</f>
        <v>0</v>
      </c>
      <c r="BL466" s="18" t="s">
        <v>126</v>
      </c>
      <c r="BM466" s="199" t="s">
        <v>502</v>
      </c>
    </row>
    <row r="467" spans="1:65" s="2" customFormat="1" ht="28.8">
      <c r="A467" s="35"/>
      <c r="B467" s="36"/>
      <c r="C467" s="37"/>
      <c r="D467" s="201" t="s">
        <v>127</v>
      </c>
      <c r="E467" s="37"/>
      <c r="F467" s="202" t="s">
        <v>501</v>
      </c>
      <c r="G467" s="37"/>
      <c r="H467" s="37"/>
      <c r="I467" s="109"/>
      <c r="J467" s="37"/>
      <c r="K467" s="37"/>
      <c r="L467" s="40"/>
      <c r="M467" s="203"/>
      <c r="N467" s="204"/>
      <c r="O467" s="65"/>
      <c r="P467" s="65"/>
      <c r="Q467" s="65"/>
      <c r="R467" s="65"/>
      <c r="S467" s="65"/>
      <c r="T467" s="66"/>
      <c r="U467" s="35"/>
      <c r="V467" s="35"/>
      <c r="W467" s="35"/>
      <c r="X467" s="35"/>
      <c r="Y467" s="35"/>
      <c r="Z467" s="35"/>
      <c r="AA467" s="35"/>
      <c r="AB467" s="35"/>
      <c r="AC467" s="35"/>
      <c r="AD467" s="35"/>
      <c r="AE467" s="35"/>
      <c r="AT467" s="18" t="s">
        <v>127</v>
      </c>
      <c r="AU467" s="18" t="s">
        <v>80</v>
      </c>
    </row>
    <row r="468" spans="1:65" s="2" customFormat="1" ht="32.4" customHeight="1">
      <c r="A468" s="35"/>
      <c r="B468" s="36"/>
      <c r="C468" s="188" t="s">
        <v>307</v>
      </c>
      <c r="D468" s="188" t="s">
        <v>121</v>
      </c>
      <c r="E468" s="189" t="s">
        <v>503</v>
      </c>
      <c r="F468" s="190" t="s">
        <v>504</v>
      </c>
      <c r="G468" s="191" t="s">
        <v>185</v>
      </c>
      <c r="H468" s="192">
        <v>1792</v>
      </c>
      <c r="I468" s="193"/>
      <c r="J468" s="194">
        <f>ROUND(I468*H468,2)</f>
        <v>0</v>
      </c>
      <c r="K468" s="190" t="s">
        <v>125</v>
      </c>
      <c r="L468" s="40"/>
      <c r="M468" s="195" t="s">
        <v>19</v>
      </c>
      <c r="N468" s="196" t="s">
        <v>41</v>
      </c>
      <c r="O468" s="65"/>
      <c r="P468" s="197">
        <f>O468*H468</f>
        <v>0</v>
      </c>
      <c r="Q468" s="197">
        <v>0</v>
      </c>
      <c r="R468" s="197">
        <f>Q468*H468</f>
        <v>0</v>
      </c>
      <c r="S468" s="197">
        <v>0</v>
      </c>
      <c r="T468" s="198">
        <f>S468*H468</f>
        <v>0</v>
      </c>
      <c r="U468" s="35"/>
      <c r="V468" s="35"/>
      <c r="W468" s="35"/>
      <c r="X468" s="35"/>
      <c r="Y468" s="35"/>
      <c r="Z468" s="35"/>
      <c r="AA468" s="35"/>
      <c r="AB468" s="35"/>
      <c r="AC468" s="35"/>
      <c r="AD468" s="35"/>
      <c r="AE468" s="35"/>
      <c r="AR468" s="199" t="s">
        <v>126</v>
      </c>
      <c r="AT468" s="199" t="s">
        <v>121</v>
      </c>
      <c r="AU468" s="199" t="s">
        <v>80</v>
      </c>
      <c r="AY468" s="18" t="s">
        <v>118</v>
      </c>
      <c r="BE468" s="200">
        <f>IF(N468="základní",J468,0)</f>
        <v>0</v>
      </c>
      <c r="BF468" s="200">
        <f>IF(N468="snížená",J468,0)</f>
        <v>0</v>
      </c>
      <c r="BG468" s="200">
        <f>IF(N468="zákl. přenesená",J468,0)</f>
        <v>0</v>
      </c>
      <c r="BH468" s="200">
        <f>IF(N468="sníž. přenesená",J468,0)</f>
        <v>0</v>
      </c>
      <c r="BI468" s="200">
        <f>IF(N468="nulová",J468,0)</f>
        <v>0</v>
      </c>
      <c r="BJ468" s="18" t="s">
        <v>78</v>
      </c>
      <c r="BK468" s="200">
        <f>ROUND(I468*H468,2)</f>
        <v>0</v>
      </c>
      <c r="BL468" s="18" t="s">
        <v>126</v>
      </c>
      <c r="BM468" s="199" t="s">
        <v>505</v>
      </c>
    </row>
    <row r="469" spans="1:65" s="2" customFormat="1" ht="28.8">
      <c r="A469" s="35"/>
      <c r="B469" s="36"/>
      <c r="C469" s="37"/>
      <c r="D469" s="201" t="s">
        <v>127</v>
      </c>
      <c r="E469" s="37"/>
      <c r="F469" s="202" t="s">
        <v>504</v>
      </c>
      <c r="G469" s="37"/>
      <c r="H469" s="37"/>
      <c r="I469" s="109"/>
      <c r="J469" s="37"/>
      <c r="K469" s="37"/>
      <c r="L469" s="40"/>
      <c r="M469" s="203"/>
      <c r="N469" s="204"/>
      <c r="O469" s="65"/>
      <c r="P469" s="65"/>
      <c r="Q469" s="65"/>
      <c r="R469" s="65"/>
      <c r="S469" s="65"/>
      <c r="T469" s="66"/>
      <c r="U469" s="35"/>
      <c r="V469" s="35"/>
      <c r="W469" s="35"/>
      <c r="X469" s="35"/>
      <c r="Y469" s="35"/>
      <c r="Z469" s="35"/>
      <c r="AA469" s="35"/>
      <c r="AB469" s="35"/>
      <c r="AC469" s="35"/>
      <c r="AD469" s="35"/>
      <c r="AE469" s="35"/>
      <c r="AT469" s="18" t="s">
        <v>127</v>
      </c>
      <c r="AU469" s="18" t="s">
        <v>80</v>
      </c>
    </row>
    <row r="470" spans="1:65" s="13" customFormat="1" ht="10.199999999999999">
      <c r="B470" s="205"/>
      <c r="C470" s="206"/>
      <c r="D470" s="201" t="s">
        <v>128</v>
      </c>
      <c r="E470" s="207" t="s">
        <v>19</v>
      </c>
      <c r="F470" s="208" t="s">
        <v>506</v>
      </c>
      <c r="G470" s="206"/>
      <c r="H470" s="209">
        <v>802</v>
      </c>
      <c r="I470" s="210"/>
      <c r="J470" s="206"/>
      <c r="K470" s="206"/>
      <c r="L470" s="211"/>
      <c r="M470" s="212"/>
      <c r="N470" s="213"/>
      <c r="O470" s="213"/>
      <c r="P470" s="213"/>
      <c r="Q470" s="213"/>
      <c r="R470" s="213"/>
      <c r="S470" s="213"/>
      <c r="T470" s="214"/>
      <c r="AT470" s="215" t="s">
        <v>128</v>
      </c>
      <c r="AU470" s="215" t="s">
        <v>80</v>
      </c>
      <c r="AV470" s="13" t="s">
        <v>80</v>
      </c>
      <c r="AW470" s="13" t="s">
        <v>32</v>
      </c>
      <c r="AX470" s="13" t="s">
        <v>70</v>
      </c>
      <c r="AY470" s="215" t="s">
        <v>118</v>
      </c>
    </row>
    <row r="471" spans="1:65" s="13" customFormat="1" ht="10.199999999999999">
      <c r="B471" s="205"/>
      <c r="C471" s="206"/>
      <c r="D471" s="201" t="s">
        <v>128</v>
      </c>
      <c r="E471" s="207" t="s">
        <v>19</v>
      </c>
      <c r="F471" s="208" t="s">
        <v>507</v>
      </c>
      <c r="G471" s="206"/>
      <c r="H471" s="209">
        <v>990</v>
      </c>
      <c r="I471" s="210"/>
      <c r="J471" s="206"/>
      <c r="K471" s="206"/>
      <c r="L471" s="211"/>
      <c r="M471" s="212"/>
      <c r="N471" s="213"/>
      <c r="O471" s="213"/>
      <c r="P471" s="213"/>
      <c r="Q471" s="213"/>
      <c r="R471" s="213"/>
      <c r="S471" s="213"/>
      <c r="T471" s="214"/>
      <c r="AT471" s="215" t="s">
        <v>128</v>
      </c>
      <c r="AU471" s="215" t="s">
        <v>80</v>
      </c>
      <c r="AV471" s="13" t="s">
        <v>80</v>
      </c>
      <c r="AW471" s="13" t="s">
        <v>32</v>
      </c>
      <c r="AX471" s="13" t="s">
        <v>70</v>
      </c>
      <c r="AY471" s="215" t="s">
        <v>118</v>
      </c>
    </row>
    <row r="472" spans="1:65" s="14" customFormat="1" ht="10.199999999999999">
      <c r="B472" s="216"/>
      <c r="C472" s="217"/>
      <c r="D472" s="201" t="s">
        <v>128</v>
      </c>
      <c r="E472" s="218" t="s">
        <v>19</v>
      </c>
      <c r="F472" s="219" t="s">
        <v>136</v>
      </c>
      <c r="G472" s="217"/>
      <c r="H472" s="220">
        <v>1792</v>
      </c>
      <c r="I472" s="221"/>
      <c r="J472" s="217"/>
      <c r="K472" s="217"/>
      <c r="L472" s="222"/>
      <c r="M472" s="223"/>
      <c r="N472" s="224"/>
      <c r="O472" s="224"/>
      <c r="P472" s="224"/>
      <c r="Q472" s="224"/>
      <c r="R472" s="224"/>
      <c r="S472" s="224"/>
      <c r="T472" s="225"/>
      <c r="AT472" s="226" t="s">
        <v>128</v>
      </c>
      <c r="AU472" s="226" t="s">
        <v>80</v>
      </c>
      <c r="AV472" s="14" t="s">
        <v>126</v>
      </c>
      <c r="AW472" s="14" t="s">
        <v>32</v>
      </c>
      <c r="AX472" s="14" t="s">
        <v>78</v>
      </c>
      <c r="AY472" s="226" t="s">
        <v>118</v>
      </c>
    </row>
    <row r="473" spans="1:65" s="2" customFormat="1" ht="32.4" customHeight="1">
      <c r="A473" s="35"/>
      <c r="B473" s="36"/>
      <c r="C473" s="188" t="s">
        <v>508</v>
      </c>
      <c r="D473" s="188" t="s">
        <v>121</v>
      </c>
      <c r="E473" s="189" t="s">
        <v>509</v>
      </c>
      <c r="F473" s="190" t="s">
        <v>510</v>
      </c>
      <c r="G473" s="191" t="s">
        <v>185</v>
      </c>
      <c r="H473" s="192">
        <v>1792</v>
      </c>
      <c r="I473" s="193"/>
      <c r="J473" s="194">
        <f>ROUND(I473*H473,2)</f>
        <v>0</v>
      </c>
      <c r="K473" s="190" t="s">
        <v>125</v>
      </c>
      <c r="L473" s="40"/>
      <c r="M473" s="195" t="s">
        <v>19</v>
      </c>
      <c r="N473" s="196" t="s">
        <v>41</v>
      </c>
      <c r="O473" s="65"/>
      <c r="P473" s="197">
        <f>O473*H473</f>
        <v>0</v>
      </c>
      <c r="Q473" s="197">
        <v>0</v>
      </c>
      <c r="R473" s="197">
        <f>Q473*H473</f>
        <v>0</v>
      </c>
      <c r="S473" s="197">
        <v>0</v>
      </c>
      <c r="T473" s="198">
        <f>S473*H473</f>
        <v>0</v>
      </c>
      <c r="U473" s="35"/>
      <c r="V473" s="35"/>
      <c r="W473" s="35"/>
      <c r="X473" s="35"/>
      <c r="Y473" s="35"/>
      <c r="Z473" s="35"/>
      <c r="AA473" s="35"/>
      <c r="AB473" s="35"/>
      <c r="AC473" s="35"/>
      <c r="AD473" s="35"/>
      <c r="AE473" s="35"/>
      <c r="AR473" s="199" t="s">
        <v>126</v>
      </c>
      <c r="AT473" s="199" t="s">
        <v>121</v>
      </c>
      <c r="AU473" s="199" t="s">
        <v>80</v>
      </c>
      <c r="AY473" s="18" t="s">
        <v>118</v>
      </c>
      <c r="BE473" s="200">
        <f>IF(N473="základní",J473,0)</f>
        <v>0</v>
      </c>
      <c r="BF473" s="200">
        <f>IF(N473="snížená",J473,0)</f>
        <v>0</v>
      </c>
      <c r="BG473" s="200">
        <f>IF(N473="zákl. přenesená",J473,0)</f>
        <v>0</v>
      </c>
      <c r="BH473" s="200">
        <f>IF(N473="sníž. přenesená",J473,0)</f>
        <v>0</v>
      </c>
      <c r="BI473" s="200">
        <f>IF(N473="nulová",J473,0)</f>
        <v>0</v>
      </c>
      <c r="BJ473" s="18" t="s">
        <v>78</v>
      </c>
      <c r="BK473" s="200">
        <f>ROUND(I473*H473,2)</f>
        <v>0</v>
      </c>
      <c r="BL473" s="18" t="s">
        <v>126</v>
      </c>
      <c r="BM473" s="199" t="s">
        <v>511</v>
      </c>
    </row>
    <row r="474" spans="1:65" s="2" customFormat="1" ht="28.8">
      <c r="A474" s="35"/>
      <c r="B474" s="36"/>
      <c r="C474" s="37"/>
      <c r="D474" s="201" t="s">
        <v>127</v>
      </c>
      <c r="E474" s="37"/>
      <c r="F474" s="202" t="s">
        <v>510</v>
      </c>
      <c r="G474" s="37"/>
      <c r="H474" s="37"/>
      <c r="I474" s="109"/>
      <c r="J474" s="37"/>
      <c r="K474" s="37"/>
      <c r="L474" s="40"/>
      <c r="M474" s="203"/>
      <c r="N474" s="204"/>
      <c r="O474" s="65"/>
      <c r="P474" s="65"/>
      <c r="Q474" s="65"/>
      <c r="R474" s="65"/>
      <c r="S474" s="65"/>
      <c r="T474" s="66"/>
      <c r="U474" s="35"/>
      <c r="V474" s="35"/>
      <c r="W474" s="35"/>
      <c r="X474" s="35"/>
      <c r="Y474" s="35"/>
      <c r="Z474" s="35"/>
      <c r="AA474" s="35"/>
      <c r="AB474" s="35"/>
      <c r="AC474" s="35"/>
      <c r="AD474" s="35"/>
      <c r="AE474" s="35"/>
      <c r="AT474" s="18" t="s">
        <v>127</v>
      </c>
      <c r="AU474" s="18" t="s">
        <v>80</v>
      </c>
    </row>
    <row r="475" spans="1:65" s="2" customFormat="1" ht="21.6" customHeight="1">
      <c r="A475" s="35"/>
      <c r="B475" s="36"/>
      <c r="C475" s="188" t="s">
        <v>313</v>
      </c>
      <c r="D475" s="188" t="s">
        <v>121</v>
      </c>
      <c r="E475" s="189" t="s">
        <v>512</v>
      </c>
      <c r="F475" s="190" t="s">
        <v>513</v>
      </c>
      <c r="G475" s="191" t="s">
        <v>185</v>
      </c>
      <c r="H475" s="192">
        <v>199.4</v>
      </c>
      <c r="I475" s="193"/>
      <c r="J475" s="194">
        <f>ROUND(I475*H475,2)</f>
        <v>0</v>
      </c>
      <c r="K475" s="190" t="s">
        <v>125</v>
      </c>
      <c r="L475" s="40"/>
      <c r="M475" s="195" t="s">
        <v>19</v>
      </c>
      <c r="N475" s="196" t="s">
        <v>41</v>
      </c>
      <c r="O475" s="65"/>
      <c r="P475" s="197">
        <f>O475*H475</f>
        <v>0</v>
      </c>
      <c r="Q475" s="197">
        <v>0</v>
      </c>
      <c r="R475" s="197">
        <f>Q475*H475</f>
        <v>0</v>
      </c>
      <c r="S475" s="197">
        <v>0</v>
      </c>
      <c r="T475" s="198">
        <f>S475*H475</f>
        <v>0</v>
      </c>
      <c r="U475" s="35"/>
      <c r="V475" s="35"/>
      <c r="W475" s="35"/>
      <c r="X475" s="35"/>
      <c r="Y475" s="35"/>
      <c r="Z475" s="35"/>
      <c r="AA475" s="35"/>
      <c r="AB475" s="35"/>
      <c r="AC475" s="35"/>
      <c r="AD475" s="35"/>
      <c r="AE475" s="35"/>
      <c r="AR475" s="199" t="s">
        <v>126</v>
      </c>
      <c r="AT475" s="199" t="s">
        <v>121</v>
      </c>
      <c r="AU475" s="199" t="s">
        <v>80</v>
      </c>
      <c r="AY475" s="18" t="s">
        <v>118</v>
      </c>
      <c r="BE475" s="200">
        <f>IF(N475="základní",J475,0)</f>
        <v>0</v>
      </c>
      <c r="BF475" s="200">
        <f>IF(N475="snížená",J475,0)</f>
        <v>0</v>
      </c>
      <c r="BG475" s="200">
        <f>IF(N475="zákl. přenesená",J475,0)</f>
        <v>0</v>
      </c>
      <c r="BH475" s="200">
        <f>IF(N475="sníž. přenesená",J475,0)</f>
        <v>0</v>
      </c>
      <c r="BI475" s="200">
        <f>IF(N475="nulová",J475,0)</f>
        <v>0</v>
      </c>
      <c r="BJ475" s="18" t="s">
        <v>78</v>
      </c>
      <c r="BK475" s="200">
        <f>ROUND(I475*H475,2)</f>
        <v>0</v>
      </c>
      <c r="BL475" s="18" t="s">
        <v>126</v>
      </c>
      <c r="BM475" s="199" t="s">
        <v>514</v>
      </c>
    </row>
    <row r="476" spans="1:65" s="2" customFormat="1" ht="19.2">
      <c r="A476" s="35"/>
      <c r="B476" s="36"/>
      <c r="C476" s="37"/>
      <c r="D476" s="201" t="s">
        <v>127</v>
      </c>
      <c r="E476" s="37"/>
      <c r="F476" s="202" t="s">
        <v>513</v>
      </c>
      <c r="G476" s="37"/>
      <c r="H476" s="37"/>
      <c r="I476" s="109"/>
      <c r="J476" s="37"/>
      <c r="K476" s="37"/>
      <c r="L476" s="40"/>
      <c r="M476" s="203"/>
      <c r="N476" s="204"/>
      <c r="O476" s="65"/>
      <c r="P476" s="65"/>
      <c r="Q476" s="65"/>
      <c r="R476" s="65"/>
      <c r="S476" s="65"/>
      <c r="T476" s="66"/>
      <c r="U476" s="35"/>
      <c r="V476" s="35"/>
      <c r="W476" s="35"/>
      <c r="X476" s="35"/>
      <c r="Y476" s="35"/>
      <c r="Z476" s="35"/>
      <c r="AA476" s="35"/>
      <c r="AB476" s="35"/>
      <c r="AC476" s="35"/>
      <c r="AD476" s="35"/>
      <c r="AE476" s="35"/>
      <c r="AT476" s="18" t="s">
        <v>127</v>
      </c>
      <c r="AU476" s="18" t="s">
        <v>80</v>
      </c>
    </row>
    <row r="477" spans="1:65" s="13" customFormat="1" ht="10.199999999999999">
      <c r="B477" s="205"/>
      <c r="C477" s="206"/>
      <c r="D477" s="201" t="s">
        <v>128</v>
      </c>
      <c r="E477" s="207" t="s">
        <v>19</v>
      </c>
      <c r="F477" s="208" t="s">
        <v>187</v>
      </c>
      <c r="G477" s="206"/>
      <c r="H477" s="209">
        <v>199.4</v>
      </c>
      <c r="I477" s="210"/>
      <c r="J477" s="206"/>
      <c r="K477" s="206"/>
      <c r="L477" s="211"/>
      <c r="M477" s="212"/>
      <c r="N477" s="213"/>
      <c r="O477" s="213"/>
      <c r="P477" s="213"/>
      <c r="Q477" s="213"/>
      <c r="R477" s="213"/>
      <c r="S477" s="213"/>
      <c r="T477" s="214"/>
      <c r="AT477" s="215" t="s">
        <v>128</v>
      </c>
      <c r="AU477" s="215" t="s">
        <v>80</v>
      </c>
      <c r="AV477" s="13" t="s">
        <v>80</v>
      </c>
      <c r="AW477" s="13" t="s">
        <v>32</v>
      </c>
      <c r="AX477" s="13" t="s">
        <v>70</v>
      </c>
      <c r="AY477" s="215" t="s">
        <v>118</v>
      </c>
    </row>
    <row r="478" spans="1:65" s="14" customFormat="1" ht="10.199999999999999">
      <c r="B478" s="216"/>
      <c r="C478" s="217"/>
      <c r="D478" s="201" t="s">
        <v>128</v>
      </c>
      <c r="E478" s="218" t="s">
        <v>19</v>
      </c>
      <c r="F478" s="219" t="s">
        <v>136</v>
      </c>
      <c r="G478" s="217"/>
      <c r="H478" s="220">
        <v>199.4</v>
      </c>
      <c r="I478" s="221"/>
      <c r="J478" s="217"/>
      <c r="K478" s="217"/>
      <c r="L478" s="222"/>
      <c r="M478" s="223"/>
      <c r="N478" s="224"/>
      <c r="O478" s="224"/>
      <c r="P478" s="224"/>
      <c r="Q478" s="224"/>
      <c r="R478" s="224"/>
      <c r="S478" s="224"/>
      <c r="T478" s="225"/>
      <c r="AT478" s="226" t="s">
        <v>128</v>
      </c>
      <c r="AU478" s="226" t="s">
        <v>80</v>
      </c>
      <c r="AV478" s="14" t="s">
        <v>126</v>
      </c>
      <c r="AW478" s="14" t="s">
        <v>32</v>
      </c>
      <c r="AX478" s="14" t="s">
        <v>78</v>
      </c>
      <c r="AY478" s="226" t="s">
        <v>118</v>
      </c>
    </row>
    <row r="479" spans="1:65" s="2" customFormat="1" ht="21.6" customHeight="1">
      <c r="A479" s="35"/>
      <c r="B479" s="36"/>
      <c r="C479" s="188" t="s">
        <v>515</v>
      </c>
      <c r="D479" s="188" t="s">
        <v>121</v>
      </c>
      <c r="E479" s="189" t="s">
        <v>516</v>
      </c>
      <c r="F479" s="190" t="s">
        <v>517</v>
      </c>
      <c r="G479" s="191" t="s">
        <v>185</v>
      </c>
      <c r="H479" s="192">
        <v>199.4</v>
      </c>
      <c r="I479" s="193"/>
      <c r="J479" s="194">
        <f>ROUND(I479*H479,2)</f>
        <v>0</v>
      </c>
      <c r="K479" s="190" t="s">
        <v>125</v>
      </c>
      <c r="L479" s="40"/>
      <c r="M479" s="195" t="s">
        <v>19</v>
      </c>
      <c r="N479" s="196" t="s">
        <v>41</v>
      </c>
      <c r="O479" s="65"/>
      <c r="P479" s="197">
        <f>O479*H479</f>
        <v>0</v>
      </c>
      <c r="Q479" s="197">
        <v>0</v>
      </c>
      <c r="R479" s="197">
        <f>Q479*H479</f>
        <v>0</v>
      </c>
      <c r="S479" s="197">
        <v>0</v>
      </c>
      <c r="T479" s="198">
        <f>S479*H479</f>
        <v>0</v>
      </c>
      <c r="U479" s="35"/>
      <c r="V479" s="35"/>
      <c r="W479" s="35"/>
      <c r="X479" s="35"/>
      <c r="Y479" s="35"/>
      <c r="Z479" s="35"/>
      <c r="AA479" s="35"/>
      <c r="AB479" s="35"/>
      <c r="AC479" s="35"/>
      <c r="AD479" s="35"/>
      <c r="AE479" s="35"/>
      <c r="AR479" s="199" t="s">
        <v>126</v>
      </c>
      <c r="AT479" s="199" t="s">
        <v>121</v>
      </c>
      <c r="AU479" s="199" t="s">
        <v>80</v>
      </c>
      <c r="AY479" s="18" t="s">
        <v>118</v>
      </c>
      <c r="BE479" s="200">
        <f>IF(N479="základní",J479,0)</f>
        <v>0</v>
      </c>
      <c r="BF479" s="200">
        <f>IF(N479="snížená",J479,0)</f>
        <v>0</v>
      </c>
      <c r="BG479" s="200">
        <f>IF(N479="zákl. přenesená",J479,0)</f>
        <v>0</v>
      </c>
      <c r="BH479" s="200">
        <f>IF(N479="sníž. přenesená",J479,0)</f>
        <v>0</v>
      </c>
      <c r="BI479" s="200">
        <f>IF(N479="nulová",J479,0)</f>
        <v>0</v>
      </c>
      <c r="BJ479" s="18" t="s">
        <v>78</v>
      </c>
      <c r="BK479" s="200">
        <f>ROUND(I479*H479,2)</f>
        <v>0</v>
      </c>
      <c r="BL479" s="18" t="s">
        <v>126</v>
      </c>
      <c r="BM479" s="199" t="s">
        <v>518</v>
      </c>
    </row>
    <row r="480" spans="1:65" s="2" customFormat="1" ht="19.2">
      <c r="A480" s="35"/>
      <c r="B480" s="36"/>
      <c r="C480" s="37"/>
      <c r="D480" s="201" t="s">
        <v>127</v>
      </c>
      <c r="E480" s="37"/>
      <c r="F480" s="202" t="s">
        <v>517</v>
      </c>
      <c r="G480" s="37"/>
      <c r="H480" s="37"/>
      <c r="I480" s="109"/>
      <c r="J480" s="37"/>
      <c r="K480" s="37"/>
      <c r="L480" s="40"/>
      <c r="M480" s="203"/>
      <c r="N480" s="204"/>
      <c r="O480" s="65"/>
      <c r="P480" s="65"/>
      <c r="Q480" s="65"/>
      <c r="R480" s="65"/>
      <c r="S480" s="65"/>
      <c r="T480" s="66"/>
      <c r="U480" s="35"/>
      <c r="V480" s="35"/>
      <c r="W480" s="35"/>
      <c r="X480" s="35"/>
      <c r="Y480" s="35"/>
      <c r="Z480" s="35"/>
      <c r="AA480" s="35"/>
      <c r="AB480" s="35"/>
      <c r="AC480" s="35"/>
      <c r="AD480" s="35"/>
      <c r="AE480" s="35"/>
      <c r="AT480" s="18" t="s">
        <v>127</v>
      </c>
      <c r="AU480" s="18" t="s">
        <v>80</v>
      </c>
    </row>
    <row r="481" spans="1:65" s="2" customFormat="1" ht="32.4" customHeight="1">
      <c r="A481" s="35"/>
      <c r="B481" s="36"/>
      <c r="C481" s="188" t="s">
        <v>319</v>
      </c>
      <c r="D481" s="188" t="s">
        <v>121</v>
      </c>
      <c r="E481" s="189" t="s">
        <v>519</v>
      </c>
      <c r="F481" s="190" t="s">
        <v>520</v>
      </c>
      <c r="G481" s="191" t="s">
        <v>233</v>
      </c>
      <c r="H481" s="192">
        <v>1</v>
      </c>
      <c r="I481" s="193"/>
      <c r="J481" s="194">
        <f>ROUND(I481*H481,2)</f>
        <v>0</v>
      </c>
      <c r="K481" s="190" t="s">
        <v>125</v>
      </c>
      <c r="L481" s="40"/>
      <c r="M481" s="195" t="s">
        <v>19</v>
      </c>
      <c r="N481" s="196" t="s">
        <v>41</v>
      </c>
      <c r="O481" s="65"/>
      <c r="P481" s="197">
        <f>O481*H481</f>
        <v>0</v>
      </c>
      <c r="Q481" s="197">
        <v>0</v>
      </c>
      <c r="R481" s="197">
        <f>Q481*H481</f>
        <v>0</v>
      </c>
      <c r="S481" s="197">
        <v>0</v>
      </c>
      <c r="T481" s="198">
        <f>S481*H481</f>
        <v>0</v>
      </c>
      <c r="U481" s="35"/>
      <c r="V481" s="35"/>
      <c r="W481" s="35"/>
      <c r="X481" s="35"/>
      <c r="Y481" s="35"/>
      <c r="Z481" s="35"/>
      <c r="AA481" s="35"/>
      <c r="AB481" s="35"/>
      <c r="AC481" s="35"/>
      <c r="AD481" s="35"/>
      <c r="AE481" s="35"/>
      <c r="AR481" s="199" t="s">
        <v>126</v>
      </c>
      <c r="AT481" s="199" t="s">
        <v>121</v>
      </c>
      <c r="AU481" s="199" t="s">
        <v>80</v>
      </c>
      <c r="AY481" s="18" t="s">
        <v>118</v>
      </c>
      <c r="BE481" s="200">
        <f>IF(N481="základní",J481,0)</f>
        <v>0</v>
      </c>
      <c r="BF481" s="200">
        <f>IF(N481="snížená",J481,0)</f>
        <v>0</v>
      </c>
      <c r="BG481" s="200">
        <f>IF(N481="zákl. přenesená",J481,0)</f>
        <v>0</v>
      </c>
      <c r="BH481" s="200">
        <f>IF(N481="sníž. přenesená",J481,0)</f>
        <v>0</v>
      </c>
      <c r="BI481" s="200">
        <f>IF(N481="nulová",J481,0)</f>
        <v>0</v>
      </c>
      <c r="BJ481" s="18" t="s">
        <v>78</v>
      </c>
      <c r="BK481" s="200">
        <f>ROUND(I481*H481,2)</f>
        <v>0</v>
      </c>
      <c r="BL481" s="18" t="s">
        <v>126</v>
      </c>
      <c r="BM481" s="199" t="s">
        <v>521</v>
      </c>
    </row>
    <row r="482" spans="1:65" s="2" customFormat="1" ht="28.8">
      <c r="A482" s="35"/>
      <c r="B482" s="36"/>
      <c r="C482" s="37"/>
      <c r="D482" s="201" t="s">
        <v>127</v>
      </c>
      <c r="E482" s="37"/>
      <c r="F482" s="202" t="s">
        <v>520</v>
      </c>
      <c r="G482" s="37"/>
      <c r="H482" s="37"/>
      <c r="I482" s="109"/>
      <c r="J482" s="37"/>
      <c r="K482" s="37"/>
      <c r="L482" s="40"/>
      <c r="M482" s="203"/>
      <c r="N482" s="204"/>
      <c r="O482" s="65"/>
      <c r="P482" s="65"/>
      <c r="Q482" s="65"/>
      <c r="R482" s="65"/>
      <c r="S482" s="65"/>
      <c r="T482" s="66"/>
      <c r="U482" s="35"/>
      <c r="V482" s="35"/>
      <c r="W482" s="35"/>
      <c r="X482" s="35"/>
      <c r="Y482" s="35"/>
      <c r="Z482" s="35"/>
      <c r="AA482" s="35"/>
      <c r="AB482" s="35"/>
      <c r="AC482" s="35"/>
      <c r="AD482" s="35"/>
      <c r="AE482" s="35"/>
      <c r="AT482" s="18" t="s">
        <v>127</v>
      </c>
      <c r="AU482" s="18" t="s">
        <v>80</v>
      </c>
    </row>
    <row r="483" spans="1:65" s="13" customFormat="1" ht="10.199999999999999">
      <c r="B483" s="205"/>
      <c r="C483" s="206"/>
      <c r="D483" s="201" t="s">
        <v>128</v>
      </c>
      <c r="E483" s="207" t="s">
        <v>19</v>
      </c>
      <c r="F483" s="208" t="s">
        <v>522</v>
      </c>
      <c r="G483" s="206"/>
      <c r="H483" s="209">
        <v>1</v>
      </c>
      <c r="I483" s="210"/>
      <c r="J483" s="206"/>
      <c r="K483" s="206"/>
      <c r="L483" s="211"/>
      <c r="M483" s="212"/>
      <c r="N483" s="213"/>
      <c r="O483" s="213"/>
      <c r="P483" s="213"/>
      <c r="Q483" s="213"/>
      <c r="R483" s="213"/>
      <c r="S483" s="213"/>
      <c r="T483" s="214"/>
      <c r="AT483" s="215" t="s">
        <v>128</v>
      </c>
      <c r="AU483" s="215" t="s">
        <v>80</v>
      </c>
      <c r="AV483" s="13" t="s">
        <v>80</v>
      </c>
      <c r="AW483" s="13" t="s">
        <v>32</v>
      </c>
      <c r="AX483" s="13" t="s">
        <v>70</v>
      </c>
      <c r="AY483" s="215" t="s">
        <v>118</v>
      </c>
    </row>
    <row r="484" spans="1:65" s="14" customFormat="1" ht="10.199999999999999">
      <c r="B484" s="216"/>
      <c r="C484" s="217"/>
      <c r="D484" s="201" t="s">
        <v>128</v>
      </c>
      <c r="E484" s="218" t="s">
        <v>19</v>
      </c>
      <c r="F484" s="219" t="s">
        <v>136</v>
      </c>
      <c r="G484" s="217"/>
      <c r="H484" s="220">
        <v>1</v>
      </c>
      <c r="I484" s="221"/>
      <c r="J484" s="217"/>
      <c r="K484" s="217"/>
      <c r="L484" s="222"/>
      <c r="M484" s="223"/>
      <c r="N484" s="224"/>
      <c r="O484" s="224"/>
      <c r="P484" s="224"/>
      <c r="Q484" s="224"/>
      <c r="R484" s="224"/>
      <c r="S484" s="224"/>
      <c r="T484" s="225"/>
      <c r="AT484" s="226" t="s">
        <v>128</v>
      </c>
      <c r="AU484" s="226" t="s">
        <v>80</v>
      </c>
      <c r="AV484" s="14" t="s">
        <v>126</v>
      </c>
      <c r="AW484" s="14" t="s">
        <v>32</v>
      </c>
      <c r="AX484" s="14" t="s">
        <v>78</v>
      </c>
      <c r="AY484" s="226" t="s">
        <v>118</v>
      </c>
    </row>
    <row r="485" spans="1:65" s="2" customFormat="1" ht="21.6" customHeight="1">
      <c r="A485" s="35"/>
      <c r="B485" s="36"/>
      <c r="C485" s="227" t="s">
        <v>523</v>
      </c>
      <c r="D485" s="227" t="s">
        <v>149</v>
      </c>
      <c r="E485" s="228" t="s">
        <v>524</v>
      </c>
      <c r="F485" s="229" t="s">
        <v>525</v>
      </c>
      <c r="G485" s="230" t="s">
        <v>233</v>
      </c>
      <c r="H485" s="231">
        <v>2</v>
      </c>
      <c r="I485" s="232"/>
      <c r="J485" s="233">
        <f>ROUND(I485*H485,2)</f>
        <v>0</v>
      </c>
      <c r="K485" s="229" t="s">
        <v>125</v>
      </c>
      <c r="L485" s="234"/>
      <c r="M485" s="235" t="s">
        <v>19</v>
      </c>
      <c r="N485" s="236" t="s">
        <v>41</v>
      </c>
      <c r="O485" s="65"/>
      <c r="P485" s="197">
        <f>O485*H485</f>
        <v>0</v>
      </c>
      <c r="Q485" s="197">
        <v>0</v>
      </c>
      <c r="R485" s="197">
        <f>Q485*H485</f>
        <v>0</v>
      </c>
      <c r="S485" s="197">
        <v>0</v>
      </c>
      <c r="T485" s="198">
        <f>S485*H485</f>
        <v>0</v>
      </c>
      <c r="U485" s="35"/>
      <c r="V485" s="35"/>
      <c r="W485" s="35"/>
      <c r="X485" s="35"/>
      <c r="Y485" s="35"/>
      <c r="Z485" s="35"/>
      <c r="AA485" s="35"/>
      <c r="AB485" s="35"/>
      <c r="AC485" s="35"/>
      <c r="AD485" s="35"/>
      <c r="AE485" s="35"/>
      <c r="AR485" s="199" t="s">
        <v>147</v>
      </c>
      <c r="AT485" s="199" t="s">
        <v>149</v>
      </c>
      <c r="AU485" s="199" t="s">
        <v>80</v>
      </c>
      <c r="AY485" s="18" t="s">
        <v>118</v>
      </c>
      <c r="BE485" s="200">
        <f>IF(N485="základní",J485,0)</f>
        <v>0</v>
      </c>
      <c r="BF485" s="200">
        <f>IF(N485="snížená",J485,0)</f>
        <v>0</v>
      </c>
      <c r="BG485" s="200">
        <f>IF(N485="zákl. přenesená",J485,0)</f>
        <v>0</v>
      </c>
      <c r="BH485" s="200">
        <f>IF(N485="sníž. přenesená",J485,0)</f>
        <v>0</v>
      </c>
      <c r="BI485" s="200">
        <f>IF(N485="nulová",J485,0)</f>
        <v>0</v>
      </c>
      <c r="BJ485" s="18" t="s">
        <v>78</v>
      </c>
      <c r="BK485" s="200">
        <f>ROUND(I485*H485,2)</f>
        <v>0</v>
      </c>
      <c r="BL485" s="18" t="s">
        <v>126</v>
      </c>
      <c r="BM485" s="199" t="s">
        <v>526</v>
      </c>
    </row>
    <row r="486" spans="1:65" s="2" customFormat="1" ht="19.2">
      <c r="A486" s="35"/>
      <c r="B486" s="36"/>
      <c r="C486" s="37"/>
      <c r="D486" s="201" t="s">
        <v>127</v>
      </c>
      <c r="E486" s="37"/>
      <c r="F486" s="202" t="s">
        <v>525</v>
      </c>
      <c r="G486" s="37"/>
      <c r="H486" s="37"/>
      <c r="I486" s="109"/>
      <c r="J486" s="37"/>
      <c r="K486" s="37"/>
      <c r="L486" s="40"/>
      <c r="M486" s="203"/>
      <c r="N486" s="204"/>
      <c r="O486" s="65"/>
      <c r="P486" s="65"/>
      <c r="Q486" s="65"/>
      <c r="R486" s="65"/>
      <c r="S486" s="65"/>
      <c r="T486" s="66"/>
      <c r="U486" s="35"/>
      <c r="V486" s="35"/>
      <c r="W486" s="35"/>
      <c r="X486" s="35"/>
      <c r="Y486" s="35"/>
      <c r="Z486" s="35"/>
      <c r="AA486" s="35"/>
      <c r="AB486" s="35"/>
      <c r="AC486" s="35"/>
      <c r="AD486" s="35"/>
      <c r="AE486" s="35"/>
      <c r="AT486" s="18" t="s">
        <v>127</v>
      </c>
      <c r="AU486" s="18" t="s">
        <v>80</v>
      </c>
    </row>
    <row r="487" spans="1:65" s="13" customFormat="1" ht="10.199999999999999">
      <c r="B487" s="205"/>
      <c r="C487" s="206"/>
      <c r="D487" s="201" t="s">
        <v>128</v>
      </c>
      <c r="E487" s="207" t="s">
        <v>19</v>
      </c>
      <c r="F487" s="208" t="s">
        <v>527</v>
      </c>
      <c r="G487" s="206"/>
      <c r="H487" s="209">
        <v>2</v>
      </c>
      <c r="I487" s="210"/>
      <c r="J487" s="206"/>
      <c r="K487" s="206"/>
      <c r="L487" s="211"/>
      <c r="M487" s="212"/>
      <c r="N487" s="213"/>
      <c r="O487" s="213"/>
      <c r="P487" s="213"/>
      <c r="Q487" s="213"/>
      <c r="R487" s="213"/>
      <c r="S487" s="213"/>
      <c r="T487" s="214"/>
      <c r="AT487" s="215" t="s">
        <v>128</v>
      </c>
      <c r="AU487" s="215" t="s">
        <v>80</v>
      </c>
      <c r="AV487" s="13" t="s">
        <v>80</v>
      </c>
      <c r="AW487" s="13" t="s">
        <v>32</v>
      </c>
      <c r="AX487" s="13" t="s">
        <v>70</v>
      </c>
      <c r="AY487" s="215" t="s">
        <v>118</v>
      </c>
    </row>
    <row r="488" spans="1:65" s="14" customFormat="1" ht="10.199999999999999">
      <c r="B488" s="216"/>
      <c r="C488" s="217"/>
      <c r="D488" s="201" t="s">
        <v>128</v>
      </c>
      <c r="E488" s="218" t="s">
        <v>19</v>
      </c>
      <c r="F488" s="219" t="s">
        <v>136</v>
      </c>
      <c r="G488" s="217"/>
      <c r="H488" s="220">
        <v>2</v>
      </c>
      <c r="I488" s="221"/>
      <c r="J488" s="217"/>
      <c r="K488" s="217"/>
      <c r="L488" s="222"/>
      <c r="M488" s="223"/>
      <c r="N488" s="224"/>
      <c r="O488" s="224"/>
      <c r="P488" s="224"/>
      <c r="Q488" s="224"/>
      <c r="R488" s="224"/>
      <c r="S488" s="224"/>
      <c r="T488" s="225"/>
      <c r="AT488" s="226" t="s">
        <v>128</v>
      </c>
      <c r="AU488" s="226" t="s">
        <v>80</v>
      </c>
      <c r="AV488" s="14" t="s">
        <v>126</v>
      </c>
      <c r="AW488" s="14" t="s">
        <v>32</v>
      </c>
      <c r="AX488" s="14" t="s">
        <v>78</v>
      </c>
      <c r="AY488" s="226" t="s">
        <v>118</v>
      </c>
    </row>
    <row r="489" spans="1:65" s="2" customFormat="1" ht="14.4" customHeight="1">
      <c r="A489" s="35"/>
      <c r="B489" s="36"/>
      <c r="C489" s="188" t="s">
        <v>323</v>
      </c>
      <c r="D489" s="188" t="s">
        <v>121</v>
      </c>
      <c r="E489" s="189" t="s">
        <v>528</v>
      </c>
      <c r="F489" s="190" t="s">
        <v>529</v>
      </c>
      <c r="G489" s="191" t="s">
        <v>530</v>
      </c>
      <c r="H489" s="192">
        <v>1</v>
      </c>
      <c r="I489" s="193"/>
      <c r="J489" s="194">
        <f>ROUND(I489*H489,2)</f>
        <v>0</v>
      </c>
      <c r="K489" s="190" t="s">
        <v>125</v>
      </c>
      <c r="L489" s="40"/>
      <c r="M489" s="195" t="s">
        <v>19</v>
      </c>
      <c r="N489" s="196" t="s">
        <v>41</v>
      </c>
      <c r="O489" s="65"/>
      <c r="P489" s="197">
        <f>O489*H489</f>
        <v>0</v>
      </c>
      <c r="Q489" s="197">
        <v>0</v>
      </c>
      <c r="R489" s="197">
        <f>Q489*H489</f>
        <v>0</v>
      </c>
      <c r="S489" s="197">
        <v>0</v>
      </c>
      <c r="T489" s="198">
        <f>S489*H489</f>
        <v>0</v>
      </c>
      <c r="U489" s="35"/>
      <c r="V489" s="35"/>
      <c r="W489" s="35"/>
      <c r="X489" s="35"/>
      <c r="Y489" s="35"/>
      <c r="Z489" s="35"/>
      <c r="AA489" s="35"/>
      <c r="AB489" s="35"/>
      <c r="AC489" s="35"/>
      <c r="AD489" s="35"/>
      <c r="AE489" s="35"/>
      <c r="AR489" s="199" t="s">
        <v>126</v>
      </c>
      <c r="AT489" s="199" t="s">
        <v>121</v>
      </c>
      <c r="AU489" s="199" t="s">
        <v>80</v>
      </c>
      <c r="AY489" s="18" t="s">
        <v>118</v>
      </c>
      <c r="BE489" s="200">
        <f>IF(N489="základní",J489,0)</f>
        <v>0</v>
      </c>
      <c r="BF489" s="200">
        <f>IF(N489="snížená",J489,0)</f>
        <v>0</v>
      </c>
      <c r="BG489" s="200">
        <f>IF(N489="zákl. přenesená",J489,0)</f>
        <v>0</v>
      </c>
      <c r="BH489" s="200">
        <f>IF(N489="sníž. přenesená",J489,0)</f>
        <v>0</v>
      </c>
      <c r="BI489" s="200">
        <f>IF(N489="nulová",J489,0)</f>
        <v>0</v>
      </c>
      <c r="BJ489" s="18" t="s">
        <v>78</v>
      </c>
      <c r="BK489" s="200">
        <f>ROUND(I489*H489,2)</f>
        <v>0</v>
      </c>
      <c r="BL489" s="18" t="s">
        <v>126</v>
      </c>
      <c r="BM489" s="199" t="s">
        <v>531</v>
      </c>
    </row>
    <row r="490" spans="1:65" s="2" customFormat="1" ht="10.199999999999999">
      <c r="A490" s="35"/>
      <c r="B490" s="36"/>
      <c r="C490" s="37"/>
      <c r="D490" s="201" t="s">
        <v>127</v>
      </c>
      <c r="E490" s="37"/>
      <c r="F490" s="202" t="s">
        <v>529</v>
      </c>
      <c r="G490" s="37"/>
      <c r="H490" s="37"/>
      <c r="I490" s="109"/>
      <c r="J490" s="37"/>
      <c r="K490" s="37"/>
      <c r="L490" s="40"/>
      <c r="M490" s="203"/>
      <c r="N490" s="204"/>
      <c r="O490" s="65"/>
      <c r="P490" s="65"/>
      <c r="Q490" s="65"/>
      <c r="R490" s="65"/>
      <c r="S490" s="65"/>
      <c r="T490" s="66"/>
      <c r="U490" s="35"/>
      <c r="V490" s="35"/>
      <c r="W490" s="35"/>
      <c r="X490" s="35"/>
      <c r="Y490" s="35"/>
      <c r="Z490" s="35"/>
      <c r="AA490" s="35"/>
      <c r="AB490" s="35"/>
      <c r="AC490" s="35"/>
      <c r="AD490" s="35"/>
      <c r="AE490" s="35"/>
      <c r="AT490" s="18" t="s">
        <v>127</v>
      </c>
      <c r="AU490" s="18" t="s">
        <v>80</v>
      </c>
    </row>
    <row r="491" spans="1:65" s="13" customFormat="1" ht="10.199999999999999">
      <c r="B491" s="205"/>
      <c r="C491" s="206"/>
      <c r="D491" s="201" t="s">
        <v>128</v>
      </c>
      <c r="E491" s="207" t="s">
        <v>19</v>
      </c>
      <c r="F491" s="208" t="s">
        <v>532</v>
      </c>
      <c r="G491" s="206"/>
      <c r="H491" s="209">
        <v>1</v>
      </c>
      <c r="I491" s="210"/>
      <c r="J491" s="206"/>
      <c r="K491" s="206"/>
      <c r="L491" s="211"/>
      <c r="M491" s="212"/>
      <c r="N491" s="213"/>
      <c r="O491" s="213"/>
      <c r="P491" s="213"/>
      <c r="Q491" s="213"/>
      <c r="R491" s="213"/>
      <c r="S491" s="213"/>
      <c r="T491" s="214"/>
      <c r="AT491" s="215" t="s">
        <v>128</v>
      </c>
      <c r="AU491" s="215" t="s">
        <v>80</v>
      </c>
      <c r="AV491" s="13" t="s">
        <v>80</v>
      </c>
      <c r="AW491" s="13" t="s">
        <v>32</v>
      </c>
      <c r="AX491" s="13" t="s">
        <v>70</v>
      </c>
      <c r="AY491" s="215" t="s">
        <v>118</v>
      </c>
    </row>
    <row r="492" spans="1:65" s="14" customFormat="1" ht="10.199999999999999">
      <c r="B492" s="216"/>
      <c r="C492" s="217"/>
      <c r="D492" s="201" t="s">
        <v>128</v>
      </c>
      <c r="E492" s="218" t="s">
        <v>19</v>
      </c>
      <c r="F492" s="219" t="s">
        <v>136</v>
      </c>
      <c r="G492" s="217"/>
      <c r="H492" s="220">
        <v>1</v>
      </c>
      <c r="I492" s="221"/>
      <c r="J492" s="217"/>
      <c r="K492" s="217"/>
      <c r="L492" s="222"/>
      <c r="M492" s="223"/>
      <c r="N492" s="224"/>
      <c r="O492" s="224"/>
      <c r="P492" s="224"/>
      <c r="Q492" s="224"/>
      <c r="R492" s="224"/>
      <c r="S492" s="224"/>
      <c r="T492" s="225"/>
      <c r="AT492" s="226" t="s">
        <v>128</v>
      </c>
      <c r="AU492" s="226" t="s">
        <v>80</v>
      </c>
      <c r="AV492" s="14" t="s">
        <v>126</v>
      </c>
      <c r="AW492" s="14" t="s">
        <v>32</v>
      </c>
      <c r="AX492" s="14" t="s">
        <v>78</v>
      </c>
      <c r="AY492" s="226" t="s">
        <v>118</v>
      </c>
    </row>
    <row r="493" spans="1:65" s="2" customFormat="1" ht="14.4" customHeight="1">
      <c r="A493" s="35"/>
      <c r="B493" s="36"/>
      <c r="C493" s="188" t="s">
        <v>533</v>
      </c>
      <c r="D493" s="188" t="s">
        <v>121</v>
      </c>
      <c r="E493" s="189" t="s">
        <v>534</v>
      </c>
      <c r="F493" s="190" t="s">
        <v>535</v>
      </c>
      <c r="G493" s="191" t="s">
        <v>530</v>
      </c>
      <c r="H493" s="192">
        <v>1</v>
      </c>
      <c r="I493" s="193"/>
      <c r="J493" s="194">
        <f>ROUND(I493*H493,2)</f>
        <v>0</v>
      </c>
      <c r="K493" s="190" t="s">
        <v>125</v>
      </c>
      <c r="L493" s="40"/>
      <c r="M493" s="195" t="s">
        <v>19</v>
      </c>
      <c r="N493" s="196" t="s">
        <v>41</v>
      </c>
      <c r="O493" s="65"/>
      <c r="P493" s="197">
        <f>O493*H493</f>
        <v>0</v>
      </c>
      <c r="Q493" s="197">
        <v>0</v>
      </c>
      <c r="R493" s="197">
        <f>Q493*H493</f>
        <v>0</v>
      </c>
      <c r="S493" s="197">
        <v>0</v>
      </c>
      <c r="T493" s="198">
        <f>S493*H493</f>
        <v>0</v>
      </c>
      <c r="U493" s="35"/>
      <c r="V493" s="35"/>
      <c r="W493" s="35"/>
      <c r="X493" s="35"/>
      <c r="Y493" s="35"/>
      <c r="Z493" s="35"/>
      <c r="AA493" s="35"/>
      <c r="AB493" s="35"/>
      <c r="AC493" s="35"/>
      <c r="AD493" s="35"/>
      <c r="AE493" s="35"/>
      <c r="AR493" s="199" t="s">
        <v>126</v>
      </c>
      <c r="AT493" s="199" t="s">
        <v>121</v>
      </c>
      <c r="AU493" s="199" t="s">
        <v>80</v>
      </c>
      <c r="AY493" s="18" t="s">
        <v>118</v>
      </c>
      <c r="BE493" s="200">
        <f>IF(N493="základní",J493,0)</f>
        <v>0</v>
      </c>
      <c r="BF493" s="200">
        <f>IF(N493="snížená",J493,0)</f>
        <v>0</v>
      </c>
      <c r="BG493" s="200">
        <f>IF(N493="zákl. přenesená",J493,0)</f>
        <v>0</v>
      </c>
      <c r="BH493" s="200">
        <f>IF(N493="sníž. přenesená",J493,0)</f>
        <v>0</v>
      </c>
      <c r="BI493" s="200">
        <f>IF(N493="nulová",J493,0)</f>
        <v>0</v>
      </c>
      <c r="BJ493" s="18" t="s">
        <v>78</v>
      </c>
      <c r="BK493" s="200">
        <f>ROUND(I493*H493,2)</f>
        <v>0</v>
      </c>
      <c r="BL493" s="18" t="s">
        <v>126</v>
      </c>
      <c r="BM493" s="199" t="s">
        <v>536</v>
      </c>
    </row>
    <row r="494" spans="1:65" s="2" customFormat="1" ht="10.199999999999999">
      <c r="A494" s="35"/>
      <c r="B494" s="36"/>
      <c r="C494" s="37"/>
      <c r="D494" s="201" t="s">
        <v>127</v>
      </c>
      <c r="E494" s="37"/>
      <c r="F494" s="202" t="s">
        <v>535</v>
      </c>
      <c r="G494" s="37"/>
      <c r="H494" s="37"/>
      <c r="I494" s="109"/>
      <c r="J494" s="37"/>
      <c r="K494" s="37"/>
      <c r="L494" s="40"/>
      <c r="M494" s="203"/>
      <c r="N494" s="204"/>
      <c r="O494" s="65"/>
      <c r="P494" s="65"/>
      <c r="Q494" s="65"/>
      <c r="R494" s="65"/>
      <c r="S494" s="65"/>
      <c r="T494" s="66"/>
      <c r="U494" s="35"/>
      <c r="V494" s="35"/>
      <c r="W494" s="35"/>
      <c r="X494" s="35"/>
      <c r="Y494" s="35"/>
      <c r="Z494" s="35"/>
      <c r="AA494" s="35"/>
      <c r="AB494" s="35"/>
      <c r="AC494" s="35"/>
      <c r="AD494" s="35"/>
      <c r="AE494" s="35"/>
      <c r="AT494" s="18" t="s">
        <v>127</v>
      </c>
      <c r="AU494" s="18" t="s">
        <v>80</v>
      </c>
    </row>
    <row r="495" spans="1:65" s="2" customFormat="1" ht="32.4" customHeight="1">
      <c r="A495" s="35"/>
      <c r="B495" s="36"/>
      <c r="C495" s="188" t="s">
        <v>332</v>
      </c>
      <c r="D495" s="188" t="s">
        <v>121</v>
      </c>
      <c r="E495" s="189" t="s">
        <v>537</v>
      </c>
      <c r="F495" s="190" t="s">
        <v>538</v>
      </c>
      <c r="G495" s="191" t="s">
        <v>185</v>
      </c>
      <c r="H495" s="192">
        <v>25.632000000000001</v>
      </c>
      <c r="I495" s="193"/>
      <c r="J495" s="194">
        <f>ROUND(I495*H495,2)</f>
        <v>0</v>
      </c>
      <c r="K495" s="190" t="s">
        <v>125</v>
      </c>
      <c r="L495" s="40"/>
      <c r="M495" s="195" t="s">
        <v>19</v>
      </c>
      <c r="N495" s="196" t="s">
        <v>41</v>
      </c>
      <c r="O495" s="65"/>
      <c r="P495" s="197">
        <f>O495*H495</f>
        <v>0</v>
      </c>
      <c r="Q495" s="197">
        <v>0</v>
      </c>
      <c r="R495" s="197">
        <f>Q495*H495</f>
        <v>0</v>
      </c>
      <c r="S495" s="197">
        <v>0</v>
      </c>
      <c r="T495" s="198">
        <f>S495*H495</f>
        <v>0</v>
      </c>
      <c r="U495" s="35"/>
      <c r="V495" s="35"/>
      <c r="W495" s="35"/>
      <c r="X495" s="35"/>
      <c r="Y495" s="35"/>
      <c r="Z495" s="35"/>
      <c r="AA495" s="35"/>
      <c r="AB495" s="35"/>
      <c r="AC495" s="35"/>
      <c r="AD495" s="35"/>
      <c r="AE495" s="35"/>
      <c r="AR495" s="199" t="s">
        <v>126</v>
      </c>
      <c r="AT495" s="199" t="s">
        <v>121</v>
      </c>
      <c r="AU495" s="199" t="s">
        <v>80</v>
      </c>
      <c r="AY495" s="18" t="s">
        <v>118</v>
      </c>
      <c r="BE495" s="200">
        <f>IF(N495="základní",J495,0)</f>
        <v>0</v>
      </c>
      <c r="BF495" s="200">
        <f>IF(N495="snížená",J495,0)</f>
        <v>0</v>
      </c>
      <c r="BG495" s="200">
        <f>IF(N495="zákl. přenesená",J495,0)</f>
        <v>0</v>
      </c>
      <c r="BH495" s="200">
        <f>IF(N495="sníž. přenesená",J495,0)</f>
        <v>0</v>
      </c>
      <c r="BI495" s="200">
        <f>IF(N495="nulová",J495,0)</f>
        <v>0</v>
      </c>
      <c r="BJ495" s="18" t="s">
        <v>78</v>
      </c>
      <c r="BK495" s="200">
        <f>ROUND(I495*H495,2)</f>
        <v>0</v>
      </c>
      <c r="BL495" s="18" t="s">
        <v>126</v>
      </c>
      <c r="BM495" s="199" t="s">
        <v>539</v>
      </c>
    </row>
    <row r="496" spans="1:65" s="2" customFormat="1" ht="19.2">
      <c r="A496" s="35"/>
      <c r="B496" s="36"/>
      <c r="C496" s="37"/>
      <c r="D496" s="201" t="s">
        <v>127</v>
      </c>
      <c r="E496" s="37"/>
      <c r="F496" s="202" t="s">
        <v>538</v>
      </c>
      <c r="G496" s="37"/>
      <c r="H496" s="37"/>
      <c r="I496" s="109"/>
      <c r="J496" s="37"/>
      <c r="K496" s="37"/>
      <c r="L496" s="40"/>
      <c r="M496" s="203"/>
      <c r="N496" s="204"/>
      <c r="O496" s="65"/>
      <c r="P496" s="65"/>
      <c r="Q496" s="65"/>
      <c r="R496" s="65"/>
      <c r="S496" s="65"/>
      <c r="T496" s="66"/>
      <c r="U496" s="35"/>
      <c r="V496" s="35"/>
      <c r="W496" s="35"/>
      <c r="X496" s="35"/>
      <c r="Y496" s="35"/>
      <c r="Z496" s="35"/>
      <c r="AA496" s="35"/>
      <c r="AB496" s="35"/>
      <c r="AC496" s="35"/>
      <c r="AD496" s="35"/>
      <c r="AE496" s="35"/>
      <c r="AT496" s="18" t="s">
        <v>127</v>
      </c>
      <c r="AU496" s="18" t="s">
        <v>80</v>
      </c>
    </row>
    <row r="497" spans="1:65" s="13" customFormat="1" ht="10.199999999999999">
      <c r="B497" s="205"/>
      <c r="C497" s="206"/>
      <c r="D497" s="201" t="s">
        <v>128</v>
      </c>
      <c r="E497" s="207" t="s">
        <v>19</v>
      </c>
      <c r="F497" s="208" t="s">
        <v>540</v>
      </c>
      <c r="G497" s="206"/>
      <c r="H497" s="209">
        <v>25.632000000000001</v>
      </c>
      <c r="I497" s="210"/>
      <c r="J497" s="206"/>
      <c r="K497" s="206"/>
      <c r="L497" s="211"/>
      <c r="M497" s="212"/>
      <c r="N497" s="213"/>
      <c r="O497" s="213"/>
      <c r="P497" s="213"/>
      <c r="Q497" s="213"/>
      <c r="R497" s="213"/>
      <c r="S497" s="213"/>
      <c r="T497" s="214"/>
      <c r="AT497" s="215" t="s">
        <v>128</v>
      </c>
      <c r="AU497" s="215" t="s">
        <v>80</v>
      </c>
      <c r="AV497" s="13" t="s">
        <v>80</v>
      </c>
      <c r="AW497" s="13" t="s">
        <v>32</v>
      </c>
      <c r="AX497" s="13" t="s">
        <v>70</v>
      </c>
      <c r="AY497" s="215" t="s">
        <v>118</v>
      </c>
    </row>
    <row r="498" spans="1:65" s="14" customFormat="1" ht="10.199999999999999">
      <c r="B498" s="216"/>
      <c r="C498" s="217"/>
      <c r="D498" s="201" t="s">
        <v>128</v>
      </c>
      <c r="E498" s="218" t="s">
        <v>19</v>
      </c>
      <c r="F498" s="219" t="s">
        <v>136</v>
      </c>
      <c r="G498" s="217"/>
      <c r="H498" s="220">
        <v>25.632000000000001</v>
      </c>
      <c r="I498" s="221"/>
      <c r="J498" s="217"/>
      <c r="K498" s="217"/>
      <c r="L498" s="222"/>
      <c r="M498" s="223"/>
      <c r="N498" s="224"/>
      <c r="O498" s="224"/>
      <c r="P498" s="224"/>
      <c r="Q498" s="224"/>
      <c r="R498" s="224"/>
      <c r="S498" s="224"/>
      <c r="T498" s="225"/>
      <c r="AT498" s="226" t="s">
        <v>128</v>
      </c>
      <c r="AU498" s="226" t="s">
        <v>80</v>
      </c>
      <c r="AV498" s="14" t="s">
        <v>126</v>
      </c>
      <c r="AW498" s="14" t="s">
        <v>32</v>
      </c>
      <c r="AX498" s="14" t="s">
        <v>78</v>
      </c>
      <c r="AY498" s="226" t="s">
        <v>118</v>
      </c>
    </row>
    <row r="499" spans="1:65" s="2" customFormat="1" ht="21.6" customHeight="1">
      <c r="A499" s="35"/>
      <c r="B499" s="36"/>
      <c r="C499" s="188" t="s">
        <v>541</v>
      </c>
      <c r="D499" s="188" t="s">
        <v>121</v>
      </c>
      <c r="E499" s="189" t="s">
        <v>542</v>
      </c>
      <c r="F499" s="190" t="s">
        <v>543</v>
      </c>
      <c r="G499" s="191" t="s">
        <v>152</v>
      </c>
      <c r="H499" s="192">
        <v>1.19</v>
      </c>
      <c r="I499" s="193"/>
      <c r="J499" s="194">
        <f>ROUND(I499*H499,2)</f>
        <v>0</v>
      </c>
      <c r="K499" s="190" t="s">
        <v>125</v>
      </c>
      <c r="L499" s="40"/>
      <c r="M499" s="195" t="s">
        <v>19</v>
      </c>
      <c r="N499" s="196" t="s">
        <v>41</v>
      </c>
      <c r="O499" s="65"/>
      <c r="P499" s="197">
        <f>O499*H499</f>
        <v>0</v>
      </c>
      <c r="Q499" s="197">
        <v>0</v>
      </c>
      <c r="R499" s="197">
        <f>Q499*H499</f>
        <v>0</v>
      </c>
      <c r="S499" s="197">
        <v>0</v>
      </c>
      <c r="T499" s="198">
        <f>S499*H499</f>
        <v>0</v>
      </c>
      <c r="U499" s="35"/>
      <c r="V499" s="35"/>
      <c r="W499" s="35"/>
      <c r="X499" s="35"/>
      <c r="Y499" s="35"/>
      <c r="Z499" s="35"/>
      <c r="AA499" s="35"/>
      <c r="AB499" s="35"/>
      <c r="AC499" s="35"/>
      <c r="AD499" s="35"/>
      <c r="AE499" s="35"/>
      <c r="AR499" s="199" t="s">
        <v>126</v>
      </c>
      <c r="AT499" s="199" t="s">
        <v>121</v>
      </c>
      <c r="AU499" s="199" t="s">
        <v>80</v>
      </c>
      <c r="AY499" s="18" t="s">
        <v>118</v>
      </c>
      <c r="BE499" s="200">
        <f>IF(N499="základní",J499,0)</f>
        <v>0</v>
      </c>
      <c r="BF499" s="200">
        <f>IF(N499="snížená",J499,0)</f>
        <v>0</v>
      </c>
      <c r="BG499" s="200">
        <f>IF(N499="zákl. přenesená",J499,0)</f>
        <v>0</v>
      </c>
      <c r="BH499" s="200">
        <f>IF(N499="sníž. přenesená",J499,0)</f>
        <v>0</v>
      </c>
      <c r="BI499" s="200">
        <f>IF(N499="nulová",J499,0)</f>
        <v>0</v>
      </c>
      <c r="BJ499" s="18" t="s">
        <v>78</v>
      </c>
      <c r="BK499" s="200">
        <f>ROUND(I499*H499,2)</f>
        <v>0</v>
      </c>
      <c r="BL499" s="18" t="s">
        <v>126</v>
      </c>
      <c r="BM499" s="199" t="s">
        <v>544</v>
      </c>
    </row>
    <row r="500" spans="1:65" s="2" customFormat="1" ht="19.2">
      <c r="A500" s="35"/>
      <c r="B500" s="36"/>
      <c r="C500" s="37"/>
      <c r="D500" s="201" t="s">
        <v>127</v>
      </c>
      <c r="E500" s="37"/>
      <c r="F500" s="202" t="s">
        <v>543</v>
      </c>
      <c r="G500" s="37"/>
      <c r="H500" s="37"/>
      <c r="I500" s="109"/>
      <c r="J500" s="37"/>
      <c r="K500" s="37"/>
      <c r="L500" s="40"/>
      <c r="M500" s="203"/>
      <c r="N500" s="204"/>
      <c r="O500" s="65"/>
      <c r="P500" s="65"/>
      <c r="Q500" s="65"/>
      <c r="R500" s="65"/>
      <c r="S500" s="65"/>
      <c r="T500" s="66"/>
      <c r="U500" s="35"/>
      <c r="V500" s="35"/>
      <c r="W500" s="35"/>
      <c r="X500" s="35"/>
      <c r="Y500" s="35"/>
      <c r="Z500" s="35"/>
      <c r="AA500" s="35"/>
      <c r="AB500" s="35"/>
      <c r="AC500" s="35"/>
      <c r="AD500" s="35"/>
      <c r="AE500" s="35"/>
      <c r="AT500" s="18" t="s">
        <v>127</v>
      </c>
      <c r="AU500" s="18" t="s">
        <v>80</v>
      </c>
    </row>
    <row r="501" spans="1:65" s="13" customFormat="1" ht="20.399999999999999">
      <c r="B501" s="205"/>
      <c r="C501" s="206"/>
      <c r="D501" s="201" t="s">
        <v>128</v>
      </c>
      <c r="E501" s="207" t="s">
        <v>19</v>
      </c>
      <c r="F501" s="208" t="s">
        <v>545</v>
      </c>
      <c r="G501" s="206"/>
      <c r="H501" s="209">
        <v>1.19</v>
      </c>
      <c r="I501" s="210"/>
      <c r="J501" s="206"/>
      <c r="K501" s="206"/>
      <c r="L501" s="211"/>
      <c r="M501" s="212"/>
      <c r="N501" s="213"/>
      <c r="O501" s="213"/>
      <c r="P501" s="213"/>
      <c r="Q501" s="213"/>
      <c r="R501" s="213"/>
      <c r="S501" s="213"/>
      <c r="T501" s="214"/>
      <c r="AT501" s="215" t="s">
        <v>128</v>
      </c>
      <c r="AU501" s="215" t="s">
        <v>80</v>
      </c>
      <c r="AV501" s="13" t="s">
        <v>80</v>
      </c>
      <c r="AW501" s="13" t="s">
        <v>32</v>
      </c>
      <c r="AX501" s="13" t="s">
        <v>70</v>
      </c>
      <c r="AY501" s="215" t="s">
        <v>118</v>
      </c>
    </row>
    <row r="502" spans="1:65" s="14" customFormat="1" ht="10.199999999999999">
      <c r="B502" s="216"/>
      <c r="C502" s="217"/>
      <c r="D502" s="201" t="s">
        <v>128</v>
      </c>
      <c r="E502" s="218" t="s">
        <v>19</v>
      </c>
      <c r="F502" s="219" t="s">
        <v>136</v>
      </c>
      <c r="G502" s="217"/>
      <c r="H502" s="220">
        <v>1.19</v>
      </c>
      <c r="I502" s="221"/>
      <c r="J502" s="217"/>
      <c r="K502" s="217"/>
      <c r="L502" s="222"/>
      <c r="M502" s="223"/>
      <c r="N502" s="224"/>
      <c r="O502" s="224"/>
      <c r="P502" s="224"/>
      <c r="Q502" s="224"/>
      <c r="R502" s="224"/>
      <c r="S502" s="224"/>
      <c r="T502" s="225"/>
      <c r="AT502" s="226" t="s">
        <v>128</v>
      </c>
      <c r="AU502" s="226" t="s">
        <v>80</v>
      </c>
      <c r="AV502" s="14" t="s">
        <v>126</v>
      </c>
      <c r="AW502" s="14" t="s">
        <v>32</v>
      </c>
      <c r="AX502" s="14" t="s">
        <v>78</v>
      </c>
      <c r="AY502" s="226" t="s">
        <v>118</v>
      </c>
    </row>
    <row r="503" spans="1:65" s="2" customFormat="1" ht="21.6" customHeight="1">
      <c r="A503" s="35"/>
      <c r="B503" s="36"/>
      <c r="C503" s="188" t="s">
        <v>337</v>
      </c>
      <c r="D503" s="188" t="s">
        <v>121</v>
      </c>
      <c r="E503" s="189" t="s">
        <v>546</v>
      </c>
      <c r="F503" s="190" t="s">
        <v>547</v>
      </c>
      <c r="G503" s="191" t="s">
        <v>185</v>
      </c>
      <c r="H503" s="192">
        <v>4.5</v>
      </c>
      <c r="I503" s="193"/>
      <c r="J503" s="194">
        <f>ROUND(I503*H503,2)</f>
        <v>0</v>
      </c>
      <c r="K503" s="190" t="s">
        <v>125</v>
      </c>
      <c r="L503" s="40"/>
      <c r="M503" s="195" t="s">
        <v>19</v>
      </c>
      <c r="N503" s="196" t="s">
        <v>41</v>
      </c>
      <c r="O503" s="65"/>
      <c r="P503" s="197">
        <f>O503*H503</f>
        <v>0</v>
      </c>
      <c r="Q503" s="197">
        <v>0</v>
      </c>
      <c r="R503" s="197">
        <f>Q503*H503</f>
        <v>0</v>
      </c>
      <c r="S503" s="197">
        <v>0</v>
      </c>
      <c r="T503" s="198">
        <f>S503*H503</f>
        <v>0</v>
      </c>
      <c r="U503" s="35"/>
      <c r="V503" s="35"/>
      <c r="W503" s="35"/>
      <c r="X503" s="35"/>
      <c r="Y503" s="35"/>
      <c r="Z503" s="35"/>
      <c r="AA503" s="35"/>
      <c r="AB503" s="35"/>
      <c r="AC503" s="35"/>
      <c r="AD503" s="35"/>
      <c r="AE503" s="35"/>
      <c r="AR503" s="199" t="s">
        <v>126</v>
      </c>
      <c r="AT503" s="199" t="s">
        <v>121</v>
      </c>
      <c r="AU503" s="199" t="s">
        <v>80</v>
      </c>
      <c r="AY503" s="18" t="s">
        <v>118</v>
      </c>
      <c r="BE503" s="200">
        <f>IF(N503="základní",J503,0)</f>
        <v>0</v>
      </c>
      <c r="BF503" s="200">
        <f>IF(N503="snížená",J503,0)</f>
        <v>0</v>
      </c>
      <c r="BG503" s="200">
        <f>IF(N503="zákl. přenesená",J503,0)</f>
        <v>0</v>
      </c>
      <c r="BH503" s="200">
        <f>IF(N503="sníž. přenesená",J503,0)</f>
        <v>0</v>
      </c>
      <c r="BI503" s="200">
        <f>IF(N503="nulová",J503,0)</f>
        <v>0</v>
      </c>
      <c r="BJ503" s="18" t="s">
        <v>78</v>
      </c>
      <c r="BK503" s="200">
        <f>ROUND(I503*H503,2)</f>
        <v>0</v>
      </c>
      <c r="BL503" s="18" t="s">
        <v>126</v>
      </c>
      <c r="BM503" s="199" t="s">
        <v>548</v>
      </c>
    </row>
    <row r="504" spans="1:65" s="2" customFormat="1" ht="19.2">
      <c r="A504" s="35"/>
      <c r="B504" s="36"/>
      <c r="C504" s="37"/>
      <c r="D504" s="201" t="s">
        <v>127</v>
      </c>
      <c r="E504" s="37"/>
      <c r="F504" s="202" t="s">
        <v>547</v>
      </c>
      <c r="G504" s="37"/>
      <c r="H504" s="37"/>
      <c r="I504" s="109"/>
      <c r="J504" s="37"/>
      <c r="K504" s="37"/>
      <c r="L504" s="40"/>
      <c r="M504" s="203"/>
      <c r="N504" s="204"/>
      <c r="O504" s="65"/>
      <c r="P504" s="65"/>
      <c r="Q504" s="65"/>
      <c r="R504" s="65"/>
      <c r="S504" s="65"/>
      <c r="T504" s="66"/>
      <c r="U504" s="35"/>
      <c r="V504" s="35"/>
      <c r="W504" s="35"/>
      <c r="X504" s="35"/>
      <c r="Y504" s="35"/>
      <c r="Z504" s="35"/>
      <c r="AA504" s="35"/>
      <c r="AB504" s="35"/>
      <c r="AC504" s="35"/>
      <c r="AD504" s="35"/>
      <c r="AE504" s="35"/>
      <c r="AT504" s="18" t="s">
        <v>127</v>
      </c>
      <c r="AU504" s="18" t="s">
        <v>80</v>
      </c>
    </row>
    <row r="505" spans="1:65" s="13" customFormat="1" ht="30.6">
      <c r="B505" s="205"/>
      <c r="C505" s="206"/>
      <c r="D505" s="201" t="s">
        <v>128</v>
      </c>
      <c r="E505" s="207" t="s">
        <v>19</v>
      </c>
      <c r="F505" s="208" t="s">
        <v>549</v>
      </c>
      <c r="G505" s="206"/>
      <c r="H505" s="209">
        <v>4.5</v>
      </c>
      <c r="I505" s="210"/>
      <c r="J505" s="206"/>
      <c r="K505" s="206"/>
      <c r="L505" s="211"/>
      <c r="M505" s="212"/>
      <c r="N505" s="213"/>
      <c r="O505" s="213"/>
      <c r="P505" s="213"/>
      <c r="Q505" s="213"/>
      <c r="R505" s="213"/>
      <c r="S505" s="213"/>
      <c r="T505" s="214"/>
      <c r="AT505" s="215" t="s">
        <v>128</v>
      </c>
      <c r="AU505" s="215" t="s">
        <v>80</v>
      </c>
      <c r="AV505" s="13" t="s">
        <v>80</v>
      </c>
      <c r="AW505" s="13" t="s">
        <v>32</v>
      </c>
      <c r="AX505" s="13" t="s">
        <v>70</v>
      </c>
      <c r="AY505" s="215" t="s">
        <v>118</v>
      </c>
    </row>
    <row r="506" spans="1:65" s="14" customFormat="1" ht="10.199999999999999">
      <c r="B506" s="216"/>
      <c r="C506" s="217"/>
      <c r="D506" s="201" t="s">
        <v>128</v>
      </c>
      <c r="E506" s="218" t="s">
        <v>19</v>
      </c>
      <c r="F506" s="219" t="s">
        <v>136</v>
      </c>
      <c r="G506" s="217"/>
      <c r="H506" s="220">
        <v>4.5</v>
      </c>
      <c r="I506" s="221"/>
      <c r="J506" s="217"/>
      <c r="K506" s="217"/>
      <c r="L506" s="222"/>
      <c r="M506" s="223"/>
      <c r="N506" s="224"/>
      <c r="O506" s="224"/>
      <c r="P506" s="224"/>
      <c r="Q506" s="224"/>
      <c r="R506" s="224"/>
      <c r="S506" s="224"/>
      <c r="T506" s="225"/>
      <c r="AT506" s="226" t="s">
        <v>128</v>
      </c>
      <c r="AU506" s="226" t="s">
        <v>80</v>
      </c>
      <c r="AV506" s="14" t="s">
        <v>126</v>
      </c>
      <c r="AW506" s="14" t="s">
        <v>32</v>
      </c>
      <c r="AX506" s="14" t="s">
        <v>78</v>
      </c>
      <c r="AY506" s="226" t="s">
        <v>118</v>
      </c>
    </row>
    <row r="507" spans="1:65" s="2" customFormat="1" ht="14.4" customHeight="1">
      <c r="A507" s="35"/>
      <c r="B507" s="36"/>
      <c r="C507" s="188" t="s">
        <v>550</v>
      </c>
      <c r="D507" s="188" t="s">
        <v>121</v>
      </c>
      <c r="E507" s="189" t="s">
        <v>551</v>
      </c>
      <c r="F507" s="190" t="s">
        <v>552</v>
      </c>
      <c r="G507" s="191" t="s">
        <v>233</v>
      </c>
      <c r="H507" s="192">
        <v>4</v>
      </c>
      <c r="I507" s="193"/>
      <c r="J507" s="194">
        <f>ROUND(I507*H507,2)</f>
        <v>0</v>
      </c>
      <c r="K507" s="190" t="s">
        <v>125</v>
      </c>
      <c r="L507" s="40"/>
      <c r="M507" s="195" t="s">
        <v>19</v>
      </c>
      <c r="N507" s="196" t="s">
        <v>41</v>
      </c>
      <c r="O507" s="65"/>
      <c r="P507" s="197">
        <f>O507*H507</f>
        <v>0</v>
      </c>
      <c r="Q507" s="197">
        <v>0</v>
      </c>
      <c r="R507" s="197">
        <f>Q507*H507</f>
        <v>0</v>
      </c>
      <c r="S507" s="197">
        <v>0</v>
      </c>
      <c r="T507" s="198">
        <f>S507*H507</f>
        <v>0</v>
      </c>
      <c r="U507" s="35"/>
      <c r="V507" s="35"/>
      <c r="W507" s="35"/>
      <c r="X507" s="35"/>
      <c r="Y507" s="35"/>
      <c r="Z507" s="35"/>
      <c r="AA507" s="35"/>
      <c r="AB507" s="35"/>
      <c r="AC507" s="35"/>
      <c r="AD507" s="35"/>
      <c r="AE507" s="35"/>
      <c r="AR507" s="199" t="s">
        <v>126</v>
      </c>
      <c r="AT507" s="199" t="s">
        <v>121</v>
      </c>
      <c r="AU507" s="199" t="s">
        <v>80</v>
      </c>
      <c r="AY507" s="18" t="s">
        <v>118</v>
      </c>
      <c r="BE507" s="200">
        <f>IF(N507="základní",J507,0)</f>
        <v>0</v>
      </c>
      <c r="BF507" s="200">
        <f>IF(N507="snížená",J507,0)</f>
        <v>0</v>
      </c>
      <c r="BG507" s="200">
        <f>IF(N507="zákl. přenesená",J507,0)</f>
        <v>0</v>
      </c>
      <c r="BH507" s="200">
        <f>IF(N507="sníž. přenesená",J507,0)</f>
        <v>0</v>
      </c>
      <c r="BI507" s="200">
        <f>IF(N507="nulová",J507,0)</f>
        <v>0</v>
      </c>
      <c r="BJ507" s="18" t="s">
        <v>78</v>
      </c>
      <c r="BK507" s="200">
        <f>ROUND(I507*H507,2)</f>
        <v>0</v>
      </c>
      <c r="BL507" s="18" t="s">
        <v>126</v>
      </c>
      <c r="BM507" s="199" t="s">
        <v>553</v>
      </c>
    </row>
    <row r="508" spans="1:65" s="2" customFormat="1" ht="10.199999999999999">
      <c r="A508" s="35"/>
      <c r="B508" s="36"/>
      <c r="C508" s="37"/>
      <c r="D508" s="201" t="s">
        <v>127</v>
      </c>
      <c r="E508" s="37"/>
      <c r="F508" s="202" t="s">
        <v>552</v>
      </c>
      <c r="G508" s="37"/>
      <c r="H508" s="37"/>
      <c r="I508" s="109"/>
      <c r="J508" s="37"/>
      <c r="K508" s="37"/>
      <c r="L508" s="40"/>
      <c r="M508" s="203"/>
      <c r="N508" s="204"/>
      <c r="O508" s="65"/>
      <c r="P508" s="65"/>
      <c r="Q508" s="65"/>
      <c r="R508" s="65"/>
      <c r="S508" s="65"/>
      <c r="T508" s="66"/>
      <c r="U508" s="35"/>
      <c r="V508" s="35"/>
      <c r="W508" s="35"/>
      <c r="X508" s="35"/>
      <c r="Y508" s="35"/>
      <c r="Z508" s="35"/>
      <c r="AA508" s="35"/>
      <c r="AB508" s="35"/>
      <c r="AC508" s="35"/>
      <c r="AD508" s="35"/>
      <c r="AE508" s="35"/>
      <c r="AT508" s="18" t="s">
        <v>127</v>
      </c>
      <c r="AU508" s="18" t="s">
        <v>80</v>
      </c>
    </row>
    <row r="509" spans="1:65" s="13" customFormat="1" ht="10.199999999999999">
      <c r="B509" s="205"/>
      <c r="C509" s="206"/>
      <c r="D509" s="201" t="s">
        <v>128</v>
      </c>
      <c r="E509" s="207" t="s">
        <v>19</v>
      </c>
      <c r="F509" s="208" t="s">
        <v>554</v>
      </c>
      <c r="G509" s="206"/>
      <c r="H509" s="209">
        <v>4</v>
      </c>
      <c r="I509" s="210"/>
      <c r="J509" s="206"/>
      <c r="K509" s="206"/>
      <c r="L509" s="211"/>
      <c r="M509" s="212"/>
      <c r="N509" s="213"/>
      <c r="O509" s="213"/>
      <c r="P509" s="213"/>
      <c r="Q509" s="213"/>
      <c r="R509" s="213"/>
      <c r="S509" s="213"/>
      <c r="T509" s="214"/>
      <c r="AT509" s="215" t="s">
        <v>128</v>
      </c>
      <c r="AU509" s="215" t="s">
        <v>80</v>
      </c>
      <c r="AV509" s="13" t="s">
        <v>80</v>
      </c>
      <c r="AW509" s="13" t="s">
        <v>32</v>
      </c>
      <c r="AX509" s="13" t="s">
        <v>70</v>
      </c>
      <c r="AY509" s="215" t="s">
        <v>118</v>
      </c>
    </row>
    <row r="510" spans="1:65" s="14" customFormat="1" ht="10.199999999999999">
      <c r="B510" s="216"/>
      <c r="C510" s="217"/>
      <c r="D510" s="201" t="s">
        <v>128</v>
      </c>
      <c r="E510" s="218" t="s">
        <v>19</v>
      </c>
      <c r="F510" s="219" t="s">
        <v>136</v>
      </c>
      <c r="G510" s="217"/>
      <c r="H510" s="220">
        <v>4</v>
      </c>
      <c r="I510" s="221"/>
      <c r="J510" s="217"/>
      <c r="K510" s="217"/>
      <c r="L510" s="222"/>
      <c r="M510" s="223"/>
      <c r="N510" s="224"/>
      <c r="O510" s="224"/>
      <c r="P510" s="224"/>
      <c r="Q510" s="224"/>
      <c r="R510" s="224"/>
      <c r="S510" s="224"/>
      <c r="T510" s="225"/>
      <c r="AT510" s="226" t="s">
        <v>128</v>
      </c>
      <c r="AU510" s="226" t="s">
        <v>80</v>
      </c>
      <c r="AV510" s="14" t="s">
        <v>126</v>
      </c>
      <c r="AW510" s="14" t="s">
        <v>32</v>
      </c>
      <c r="AX510" s="14" t="s">
        <v>78</v>
      </c>
      <c r="AY510" s="226" t="s">
        <v>118</v>
      </c>
    </row>
    <row r="511" spans="1:65" s="2" customFormat="1" ht="14.4" customHeight="1">
      <c r="A511" s="35"/>
      <c r="B511" s="36"/>
      <c r="C511" s="188" t="s">
        <v>342</v>
      </c>
      <c r="D511" s="188" t="s">
        <v>121</v>
      </c>
      <c r="E511" s="189" t="s">
        <v>555</v>
      </c>
      <c r="F511" s="190" t="s">
        <v>556</v>
      </c>
      <c r="G511" s="191" t="s">
        <v>233</v>
      </c>
      <c r="H511" s="192">
        <v>6</v>
      </c>
      <c r="I511" s="193"/>
      <c r="J511" s="194">
        <f>ROUND(I511*H511,2)</f>
        <v>0</v>
      </c>
      <c r="K511" s="190" t="s">
        <v>125</v>
      </c>
      <c r="L511" s="40"/>
      <c r="M511" s="195" t="s">
        <v>19</v>
      </c>
      <c r="N511" s="196" t="s">
        <v>41</v>
      </c>
      <c r="O511" s="65"/>
      <c r="P511" s="197">
        <f>O511*H511</f>
        <v>0</v>
      </c>
      <c r="Q511" s="197">
        <v>0</v>
      </c>
      <c r="R511" s="197">
        <f>Q511*H511</f>
        <v>0</v>
      </c>
      <c r="S511" s="197">
        <v>0</v>
      </c>
      <c r="T511" s="198">
        <f>S511*H511</f>
        <v>0</v>
      </c>
      <c r="U511" s="35"/>
      <c r="V511" s="35"/>
      <c r="W511" s="35"/>
      <c r="X511" s="35"/>
      <c r="Y511" s="35"/>
      <c r="Z511" s="35"/>
      <c r="AA511" s="35"/>
      <c r="AB511" s="35"/>
      <c r="AC511" s="35"/>
      <c r="AD511" s="35"/>
      <c r="AE511" s="35"/>
      <c r="AR511" s="199" t="s">
        <v>126</v>
      </c>
      <c r="AT511" s="199" t="s">
        <v>121</v>
      </c>
      <c r="AU511" s="199" t="s">
        <v>80</v>
      </c>
      <c r="AY511" s="18" t="s">
        <v>118</v>
      </c>
      <c r="BE511" s="200">
        <f>IF(N511="základní",J511,0)</f>
        <v>0</v>
      </c>
      <c r="BF511" s="200">
        <f>IF(N511="snížená",J511,0)</f>
        <v>0</v>
      </c>
      <c r="BG511" s="200">
        <f>IF(N511="zákl. přenesená",J511,0)</f>
        <v>0</v>
      </c>
      <c r="BH511" s="200">
        <f>IF(N511="sníž. přenesená",J511,0)</f>
        <v>0</v>
      </c>
      <c r="BI511" s="200">
        <f>IF(N511="nulová",J511,0)</f>
        <v>0</v>
      </c>
      <c r="BJ511" s="18" t="s">
        <v>78</v>
      </c>
      <c r="BK511" s="200">
        <f>ROUND(I511*H511,2)</f>
        <v>0</v>
      </c>
      <c r="BL511" s="18" t="s">
        <v>126</v>
      </c>
      <c r="BM511" s="199" t="s">
        <v>557</v>
      </c>
    </row>
    <row r="512" spans="1:65" s="2" customFormat="1" ht="10.199999999999999">
      <c r="A512" s="35"/>
      <c r="B512" s="36"/>
      <c r="C512" s="37"/>
      <c r="D512" s="201" t="s">
        <v>127</v>
      </c>
      <c r="E512" s="37"/>
      <c r="F512" s="202" t="s">
        <v>556</v>
      </c>
      <c r="G512" s="37"/>
      <c r="H512" s="37"/>
      <c r="I512" s="109"/>
      <c r="J512" s="37"/>
      <c r="K512" s="37"/>
      <c r="L512" s="40"/>
      <c r="M512" s="203"/>
      <c r="N512" s="204"/>
      <c r="O512" s="65"/>
      <c r="P512" s="65"/>
      <c r="Q512" s="65"/>
      <c r="R512" s="65"/>
      <c r="S512" s="65"/>
      <c r="T512" s="66"/>
      <c r="U512" s="35"/>
      <c r="V512" s="35"/>
      <c r="W512" s="35"/>
      <c r="X512" s="35"/>
      <c r="Y512" s="35"/>
      <c r="Z512" s="35"/>
      <c r="AA512" s="35"/>
      <c r="AB512" s="35"/>
      <c r="AC512" s="35"/>
      <c r="AD512" s="35"/>
      <c r="AE512" s="35"/>
      <c r="AT512" s="18" t="s">
        <v>127</v>
      </c>
      <c r="AU512" s="18" t="s">
        <v>80</v>
      </c>
    </row>
    <row r="513" spans="1:65" s="13" customFormat="1" ht="10.199999999999999">
      <c r="B513" s="205"/>
      <c r="C513" s="206"/>
      <c r="D513" s="201" t="s">
        <v>128</v>
      </c>
      <c r="E513" s="207" t="s">
        <v>19</v>
      </c>
      <c r="F513" s="208" t="s">
        <v>558</v>
      </c>
      <c r="G513" s="206"/>
      <c r="H513" s="209">
        <v>6</v>
      </c>
      <c r="I513" s="210"/>
      <c r="J513" s="206"/>
      <c r="K513" s="206"/>
      <c r="L513" s="211"/>
      <c r="M513" s="212"/>
      <c r="N513" s="213"/>
      <c r="O513" s="213"/>
      <c r="P513" s="213"/>
      <c r="Q513" s="213"/>
      <c r="R513" s="213"/>
      <c r="S513" s="213"/>
      <c r="T513" s="214"/>
      <c r="AT513" s="215" t="s">
        <v>128</v>
      </c>
      <c r="AU513" s="215" t="s">
        <v>80</v>
      </c>
      <c r="AV513" s="13" t="s">
        <v>80</v>
      </c>
      <c r="AW513" s="13" t="s">
        <v>32</v>
      </c>
      <c r="AX513" s="13" t="s">
        <v>70</v>
      </c>
      <c r="AY513" s="215" t="s">
        <v>118</v>
      </c>
    </row>
    <row r="514" spans="1:65" s="14" customFormat="1" ht="10.199999999999999">
      <c r="B514" s="216"/>
      <c r="C514" s="217"/>
      <c r="D514" s="201" t="s">
        <v>128</v>
      </c>
      <c r="E514" s="218" t="s">
        <v>19</v>
      </c>
      <c r="F514" s="219" t="s">
        <v>136</v>
      </c>
      <c r="G514" s="217"/>
      <c r="H514" s="220">
        <v>6</v>
      </c>
      <c r="I514" s="221"/>
      <c r="J514" s="217"/>
      <c r="K514" s="217"/>
      <c r="L514" s="222"/>
      <c r="M514" s="223"/>
      <c r="N514" s="224"/>
      <c r="O514" s="224"/>
      <c r="P514" s="224"/>
      <c r="Q514" s="224"/>
      <c r="R514" s="224"/>
      <c r="S514" s="224"/>
      <c r="T514" s="225"/>
      <c r="AT514" s="226" t="s">
        <v>128</v>
      </c>
      <c r="AU514" s="226" t="s">
        <v>80</v>
      </c>
      <c r="AV514" s="14" t="s">
        <v>126</v>
      </c>
      <c r="AW514" s="14" t="s">
        <v>32</v>
      </c>
      <c r="AX514" s="14" t="s">
        <v>78</v>
      </c>
      <c r="AY514" s="226" t="s">
        <v>118</v>
      </c>
    </row>
    <row r="515" spans="1:65" s="2" customFormat="1" ht="14.4" customHeight="1">
      <c r="A515" s="35"/>
      <c r="B515" s="36"/>
      <c r="C515" s="188" t="s">
        <v>559</v>
      </c>
      <c r="D515" s="188" t="s">
        <v>121</v>
      </c>
      <c r="E515" s="189" t="s">
        <v>560</v>
      </c>
      <c r="F515" s="190" t="s">
        <v>561</v>
      </c>
      <c r="G515" s="191" t="s">
        <v>233</v>
      </c>
      <c r="H515" s="192">
        <v>22</v>
      </c>
      <c r="I515" s="193"/>
      <c r="J515" s="194">
        <f>ROUND(I515*H515,2)</f>
        <v>0</v>
      </c>
      <c r="K515" s="190" t="s">
        <v>125</v>
      </c>
      <c r="L515" s="40"/>
      <c r="M515" s="195" t="s">
        <v>19</v>
      </c>
      <c r="N515" s="196" t="s">
        <v>41</v>
      </c>
      <c r="O515" s="65"/>
      <c r="P515" s="197">
        <f>O515*H515</f>
        <v>0</v>
      </c>
      <c r="Q515" s="197">
        <v>0</v>
      </c>
      <c r="R515" s="197">
        <f>Q515*H515</f>
        <v>0</v>
      </c>
      <c r="S515" s="197">
        <v>0</v>
      </c>
      <c r="T515" s="198">
        <f>S515*H515</f>
        <v>0</v>
      </c>
      <c r="U515" s="35"/>
      <c r="V515" s="35"/>
      <c r="W515" s="35"/>
      <c r="X515" s="35"/>
      <c r="Y515" s="35"/>
      <c r="Z515" s="35"/>
      <c r="AA515" s="35"/>
      <c r="AB515" s="35"/>
      <c r="AC515" s="35"/>
      <c r="AD515" s="35"/>
      <c r="AE515" s="35"/>
      <c r="AR515" s="199" t="s">
        <v>126</v>
      </c>
      <c r="AT515" s="199" t="s">
        <v>121</v>
      </c>
      <c r="AU515" s="199" t="s">
        <v>80</v>
      </c>
      <c r="AY515" s="18" t="s">
        <v>118</v>
      </c>
      <c r="BE515" s="200">
        <f>IF(N515="základní",J515,0)</f>
        <v>0</v>
      </c>
      <c r="BF515" s="200">
        <f>IF(N515="snížená",J515,0)</f>
        <v>0</v>
      </c>
      <c r="BG515" s="200">
        <f>IF(N515="zákl. přenesená",J515,0)</f>
        <v>0</v>
      </c>
      <c r="BH515" s="200">
        <f>IF(N515="sníž. přenesená",J515,0)</f>
        <v>0</v>
      </c>
      <c r="BI515" s="200">
        <f>IF(N515="nulová",J515,0)</f>
        <v>0</v>
      </c>
      <c r="BJ515" s="18" t="s">
        <v>78</v>
      </c>
      <c r="BK515" s="200">
        <f>ROUND(I515*H515,2)</f>
        <v>0</v>
      </c>
      <c r="BL515" s="18" t="s">
        <v>126</v>
      </c>
      <c r="BM515" s="199" t="s">
        <v>562</v>
      </c>
    </row>
    <row r="516" spans="1:65" s="2" customFormat="1" ht="10.199999999999999">
      <c r="A516" s="35"/>
      <c r="B516" s="36"/>
      <c r="C516" s="37"/>
      <c r="D516" s="201" t="s">
        <v>127</v>
      </c>
      <c r="E516" s="37"/>
      <c r="F516" s="202" t="s">
        <v>561</v>
      </c>
      <c r="G516" s="37"/>
      <c r="H516" s="37"/>
      <c r="I516" s="109"/>
      <c r="J516" s="37"/>
      <c r="K516" s="37"/>
      <c r="L516" s="40"/>
      <c r="M516" s="203"/>
      <c r="N516" s="204"/>
      <c r="O516" s="65"/>
      <c r="P516" s="65"/>
      <c r="Q516" s="65"/>
      <c r="R516" s="65"/>
      <c r="S516" s="65"/>
      <c r="T516" s="66"/>
      <c r="U516" s="35"/>
      <c r="V516" s="35"/>
      <c r="W516" s="35"/>
      <c r="X516" s="35"/>
      <c r="Y516" s="35"/>
      <c r="Z516" s="35"/>
      <c r="AA516" s="35"/>
      <c r="AB516" s="35"/>
      <c r="AC516" s="35"/>
      <c r="AD516" s="35"/>
      <c r="AE516" s="35"/>
      <c r="AT516" s="18" t="s">
        <v>127</v>
      </c>
      <c r="AU516" s="18" t="s">
        <v>80</v>
      </c>
    </row>
    <row r="517" spans="1:65" s="13" customFormat="1" ht="10.199999999999999">
      <c r="B517" s="205"/>
      <c r="C517" s="206"/>
      <c r="D517" s="201" t="s">
        <v>128</v>
      </c>
      <c r="E517" s="207" t="s">
        <v>19</v>
      </c>
      <c r="F517" s="208" t="s">
        <v>563</v>
      </c>
      <c r="G517" s="206"/>
      <c r="H517" s="209">
        <v>22</v>
      </c>
      <c r="I517" s="210"/>
      <c r="J517" s="206"/>
      <c r="K517" s="206"/>
      <c r="L517" s="211"/>
      <c r="M517" s="212"/>
      <c r="N517" s="213"/>
      <c r="O517" s="213"/>
      <c r="P517" s="213"/>
      <c r="Q517" s="213"/>
      <c r="R517" s="213"/>
      <c r="S517" s="213"/>
      <c r="T517" s="214"/>
      <c r="AT517" s="215" t="s">
        <v>128</v>
      </c>
      <c r="AU517" s="215" t="s">
        <v>80</v>
      </c>
      <c r="AV517" s="13" t="s">
        <v>80</v>
      </c>
      <c r="AW517" s="13" t="s">
        <v>32</v>
      </c>
      <c r="AX517" s="13" t="s">
        <v>70</v>
      </c>
      <c r="AY517" s="215" t="s">
        <v>118</v>
      </c>
    </row>
    <row r="518" spans="1:65" s="14" customFormat="1" ht="10.199999999999999">
      <c r="B518" s="216"/>
      <c r="C518" s="217"/>
      <c r="D518" s="201" t="s">
        <v>128</v>
      </c>
      <c r="E518" s="218" t="s">
        <v>19</v>
      </c>
      <c r="F518" s="219" t="s">
        <v>136</v>
      </c>
      <c r="G518" s="217"/>
      <c r="H518" s="220">
        <v>22</v>
      </c>
      <c r="I518" s="221"/>
      <c r="J518" s="217"/>
      <c r="K518" s="217"/>
      <c r="L518" s="222"/>
      <c r="M518" s="223"/>
      <c r="N518" s="224"/>
      <c r="O518" s="224"/>
      <c r="P518" s="224"/>
      <c r="Q518" s="224"/>
      <c r="R518" s="224"/>
      <c r="S518" s="224"/>
      <c r="T518" s="225"/>
      <c r="AT518" s="226" t="s">
        <v>128</v>
      </c>
      <c r="AU518" s="226" t="s">
        <v>80</v>
      </c>
      <c r="AV518" s="14" t="s">
        <v>126</v>
      </c>
      <c r="AW518" s="14" t="s">
        <v>32</v>
      </c>
      <c r="AX518" s="14" t="s">
        <v>78</v>
      </c>
      <c r="AY518" s="226" t="s">
        <v>118</v>
      </c>
    </row>
    <row r="519" spans="1:65" s="2" customFormat="1" ht="14.4" customHeight="1">
      <c r="A519" s="35"/>
      <c r="B519" s="36"/>
      <c r="C519" s="227" t="s">
        <v>348</v>
      </c>
      <c r="D519" s="227" t="s">
        <v>149</v>
      </c>
      <c r="E519" s="228" t="s">
        <v>564</v>
      </c>
      <c r="F519" s="229" t="s">
        <v>565</v>
      </c>
      <c r="G519" s="230" t="s">
        <v>233</v>
      </c>
      <c r="H519" s="231">
        <v>2</v>
      </c>
      <c r="I519" s="232"/>
      <c r="J519" s="233">
        <f>ROUND(I519*H519,2)</f>
        <v>0</v>
      </c>
      <c r="K519" s="229" t="s">
        <v>125</v>
      </c>
      <c r="L519" s="234"/>
      <c r="M519" s="235" t="s">
        <v>19</v>
      </c>
      <c r="N519" s="236" t="s">
        <v>41</v>
      </c>
      <c r="O519" s="65"/>
      <c r="P519" s="197">
        <f>O519*H519</f>
        <v>0</v>
      </c>
      <c r="Q519" s="197">
        <v>0</v>
      </c>
      <c r="R519" s="197">
        <f>Q519*H519</f>
        <v>0</v>
      </c>
      <c r="S519" s="197">
        <v>0</v>
      </c>
      <c r="T519" s="198">
        <f>S519*H519</f>
        <v>0</v>
      </c>
      <c r="U519" s="35"/>
      <c r="V519" s="35"/>
      <c r="W519" s="35"/>
      <c r="X519" s="35"/>
      <c r="Y519" s="35"/>
      <c r="Z519" s="35"/>
      <c r="AA519" s="35"/>
      <c r="AB519" s="35"/>
      <c r="AC519" s="35"/>
      <c r="AD519" s="35"/>
      <c r="AE519" s="35"/>
      <c r="AR519" s="199" t="s">
        <v>147</v>
      </c>
      <c r="AT519" s="199" t="s">
        <v>149</v>
      </c>
      <c r="AU519" s="199" t="s">
        <v>80</v>
      </c>
      <c r="AY519" s="18" t="s">
        <v>118</v>
      </c>
      <c r="BE519" s="200">
        <f>IF(N519="základní",J519,0)</f>
        <v>0</v>
      </c>
      <c r="BF519" s="200">
        <f>IF(N519="snížená",J519,0)</f>
        <v>0</v>
      </c>
      <c r="BG519" s="200">
        <f>IF(N519="zákl. přenesená",J519,0)</f>
        <v>0</v>
      </c>
      <c r="BH519" s="200">
        <f>IF(N519="sníž. přenesená",J519,0)</f>
        <v>0</v>
      </c>
      <c r="BI519" s="200">
        <f>IF(N519="nulová",J519,0)</f>
        <v>0</v>
      </c>
      <c r="BJ519" s="18" t="s">
        <v>78</v>
      </c>
      <c r="BK519" s="200">
        <f>ROUND(I519*H519,2)</f>
        <v>0</v>
      </c>
      <c r="BL519" s="18" t="s">
        <v>126</v>
      </c>
      <c r="BM519" s="199" t="s">
        <v>566</v>
      </c>
    </row>
    <row r="520" spans="1:65" s="2" customFormat="1" ht="10.199999999999999">
      <c r="A520" s="35"/>
      <c r="B520" s="36"/>
      <c r="C520" s="37"/>
      <c r="D520" s="201" t="s">
        <v>127</v>
      </c>
      <c r="E520" s="37"/>
      <c r="F520" s="202" t="s">
        <v>565</v>
      </c>
      <c r="G520" s="37"/>
      <c r="H520" s="37"/>
      <c r="I520" s="109"/>
      <c r="J520" s="37"/>
      <c r="K520" s="37"/>
      <c r="L520" s="40"/>
      <c r="M520" s="203"/>
      <c r="N520" s="204"/>
      <c r="O520" s="65"/>
      <c r="P520" s="65"/>
      <c r="Q520" s="65"/>
      <c r="R520" s="65"/>
      <c r="S520" s="65"/>
      <c r="T520" s="66"/>
      <c r="U520" s="35"/>
      <c r="V520" s="35"/>
      <c r="W520" s="35"/>
      <c r="X520" s="35"/>
      <c r="Y520" s="35"/>
      <c r="Z520" s="35"/>
      <c r="AA520" s="35"/>
      <c r="AB520" s="35"/>
      <c r="AC520" s="35"/>
      <c r="AD520" s="35"/>
      <c r="AE520" s="35"/>
      <c r="AT520" s="18" t="s">
        <v>127</v>
      </c>
      <c r="AU520" s="18" t="s">
        <v>80</v>
      </c>
    </row>
    <row r="521" spans="1:65" s="2" customFormat="1" ht="14.4" customHeight="1">
      <c r="A521" s="35"/>
      <c r="B521" s="36"/>
      <c r="C521" s="227" t="s">
        <v>567</v>
      </c>
      <c r="D521" s="227" t="s">
        <v>149</v>
      </c>
      <c r="E521" s="228" t="s">
        <v>568</v>
      </c>
      <c r="F521" s="229" t="s">
        <v>569</v>
      </c>
      <c r="G521" s="230" t="s">
        <v>233</v>
      </c>
      <c r="H521" s="231">
        <v>2</v>
      </c>
      <c r="I521" s="232"/>
      <c r="J521" s="233">
        <f>ROUND(I521*H521,2)</f>
        <v>0</v>
      </c>
      <c r="K521" s="229" t="s">
        <v>125</v>
      </c>
      <c r="L521" s="234"/>
      <c r="M521" s="235" t="s">
        <v>19</v>
      </c>
      <c r="N521" s="236" t="s">
        <v>41</v>
      </c>
      <c r="O521" s="65"/>
      <c r="P521" s="197">
        <f>O521*H521</f>
        <v>0</v>
      </c>
      <c r="Q521" s="197">
        <v>0</v>
      </c>
      <c r="R521" s="197">
        <f>Q521*H521</f>
        <v>0</v>
      </c>
      <c r="S521" s="197">
        <v>0</v>
      </c>
      <c r="T521" s="198">
        <f>S521*H521</f>
        <v>0</v>
      </c>
      <c r="U521" s="35"/>
      <c r="V521" s="35"/>
      <c r="W521" s="35"/>
      <c r="X521" s="35"/>
      <c r="Y521" s="35"/>
      <c r="Z521" s="35"/>
      <c r="AA521" s="35"/>
      <c r="AB521" s="35"/>
      <c r="AC521" s="35"/>
      <c r="AD521" s="35"/>
      <c r="AE521" s="35"/>
      <c r="AR521" s="199" t="s">
        <v>147</v>
      </c>
      <c r="AT521" s="199" t="s">
        <v>149</v>
      </c>
      <c r="AU521" s="199" t="s">
        <v>80</v>
      </c>
      <c r="AY521" s="18" t="s">
        <v>118</v>
      </c>
      <c r="BE521" s="200">
        <f>IF(N521="základní",J521,0)</f>
        <v>0</v>
      </c>
      <c r="BF521" s="200">
        <f>IF(N521="snížená",J521,0)</f>
        <v>0</v>
      </c>
      <c r="BG521" s="200">
        <f>IF(N521="zákl. přenesená",J521,0)</f>
        <v>0</v>
      </c>
      <c r="BH521" s="200">
        <f>IF(N521="sníž. přenesená",J521,0)</f>
        <v>0</v>
      </c>
      <c r="BI521" s="200">
        <f>IF(N521="nulová",J521,0)</f>
        <v>0</v>
      </c>
      <c r="BJ521" s="18" t="s">
        <v>78</v>
      </c>
      <c r="BK521" s="200">
        <f>ROUND(I521*H521,2)</f>
        <v>0</v>
      </c>
      <c r="BL521" s="18" t="s">
        <v>126</v>
      </c>
      <c r="BM521" s="199" t="s">
        <v>570</v>
      </c>
    </row>
    <row r="522" spans="1:65" s="2" customFormat="1" ht="10.199999999999999">
      <c r="A522" s="35"/>
      <c r="B522" s="36"/>
      <c r="C522" s="37"/>
      <c r="D522" s="201" t="s">
        <v>127</v>
      </c>
      <c r="E522" s="37"/>
      <c r="F522" s="202" t="s">
        <v>569</v>
      </c>
      <c r="G522" s="37"/>
      <c r="H522" s="37"/>
      <c r="I522" s="109"/>
      <c r="J522" s="37"/>
      <c r="K522" s="37"/>
      <c r="L522" s="40"/>
      <c r="M522" s="203"/>
      <c r="N522" s="204"/>
      <c r="O522" s="65"/>
      <c r="P522" s="65"/>
      <c r="Q522" s="65"/>
      <c r="R522" s="65"/>
      <c r="S522" s="65"/>
      <c r="T522" s="66"/>
      <c r="U522" s="35"/>
      <c r="V522" s="35"/>
      <c r="W522" s="35"/>
      <c r="X522" s="35"/>
      <c r="Y522" s="35"/>
      <c r="Z522" s="35"/>
      <c r="AA522" s="35"/>
      <c r="AB522" s="35"/>
      <c r="AC522" s="35"/>
      <c r="AD522" s="35"/>
      <c r="AE522" s="35"/>
      <c r="AT522" s="18" t="s">
        <v>127</v>
      </c>
      <c r="AU522" s="18" t="s">
        <v>80</v>
      </c>
    </row>
    <row r="523" spans="1:65" s="2" customFormat="1" ht="14.4" customHeight="1">
      <c r="A523" s="35"/>
      <c r="B523" s="36"/>
      <c r="C523" s="227" t="s">
        <v>353</v>
      </c>
      <c r="D523" s="227" t="s">
        <v>149</v>
      </c>
      <c r="E523" s="228" t="s">
        <v>571</v>
      </c>
      <c r="F523" s="229" t="s">
        <v>572</v>
      </c>
      <c r="G523" s="230" t="s">
        <v>233</v>
      </c>
      <c r="H523" s="231">
        <v>2</v>
      </c>
      <c r="I523" s="232"/>
      <c r="J523" s="233">
        <f>ROUND(I523*H523,2)</f>
        <v>0</v>
      </c>
      <c r="K523" s="229" t="s">
        <v>125</v>
      </c>
      <c r="L523" s="234"/>
      <c r="M523" s="235" t="s">
        <v>19</v>
      </c>
      <c r="N523" s="236" t="s">
        <v>41</v>
      </c>
      <c r="O523" s="65"/>
      <c r="P523" s="197">
        <f>O523*H523</f>
        <v>0</v>
      </c>
      <c r="Q523" s="197">
        <v>0</v>
      </c>
      <c r="R523" s="197">
        <f>Q523*H523</f>
        <v>0</v>
      </c>
      <c r="S523" s="197">
        <v>0</v>
      </c>
      <c r="T523" s="198">
        <f>S523*H523</f>
        <v>0</v>
      </c>
      <c r="U523" s="35"/>
      <c r="V523" s="35"/>
      <c r="W523" s="35"/>
      <c r="X523" s="35"/>
      <c r="Y523" s="35"/>
      <c r="Z523" s="35"/>
      <c r="AA523" s="35"/>
      <c r="AB523" s="35"/>
      <c r="AC523" s="35"/>
      <c r="AD523" s="35"/>
      <c r="AE523" s="35"/>
      <c r="AR523" s="199" t="s">
        <v>147</v>
      </c>
      <c r="AT523" s="199" t="s">
        <v>149</v>
      </c>
      <c r="AU523" s="199" t="s">
        <v>80</v>
      </c>
      <c r="AY523" s="18" t="s">
        <v>118</v>
      </c>
      <c r="BE523" s="200">
        <f>IF(N523="základní",J523,0)</f>
        <v>0</v>
      </c>
      <c r="BF523" s="200">
        <f>IF(N523="snížená",J523,0)</f>
        <v>0</v>
      </c>
      <c r="BG523" s="200">
        <f>IF(N523="zákl. přenesená",J523,0)</f>
        <v>0</v>
      </c>
      <c r="BH523" s="200">
        <f>IF(N523="sníž. přenesená",J523,0)</f>
        <v>0</v>
      </c>
      <c r="BI523" s="200">
        <f>IF(N523="nulová",J523,0)</f>
        <v>0</v>
      </c>
      <c r="BJ523" s="18" t="s">
        <v>78</v>
      </c>
      <c r="BK523" s="200">
        <f>ROUND(I523*H523,2)</f>
        <v>0</v>
      </c>
      <c r="BL523" s="18" t="s">
        <v>126</v>
      </c>
      <c r="BM523" s="199" t="s">
        <v>573</v>
      </c>
    </row>
    <row r="524" spans="1:65" s="2" customFormat="1" ht="10.199999999999999">
      <c r="A524" s="35"/>
      <c r="B524" s="36"/>
      <c r="C524" s="37"/>
      <c r="D524" s="201" t="s">
        <v>127</v>
      </c>
      <c r="E524" s="37"/>
      <c r="F524" s="202" t="s">
        <v>572</v>
      </c>
      <c r="G524" s="37"/>
      <c r="H524" s="37"/>
      <c r="I524" s="109"/>
      <c r="J524" s="37"/>
      <c r="K524" s="37"/>
      <c r="L524" s="40"/>
      <c r="M524" s="203"/>
      <c r="N524" s="204"/>
      <c r="O524" s="65"/>
      <c r="P524" s="65"/>
      <c r="Q524" s="65"/>
      <c r="R524" s="65"/>
      <c r="S524" s="65"/>
      <c r="T524" s="66"/>
      <c r="U524" s="35"/>
      <c r="V524" s="35"/>
      <c r="W524" s="35"/>
      <c r="X524" s="35"/>
      <c r="Y524" s="35"/>
      <c r="Z524" s="35"/>
      <c r="AA524" s="35"/>
      <c r="AB524" s="35"/>
      <c r="AC524" s="35"/>
      <c r="AD524" s="35"/>
      <c r="AE524" s="35"/>
      <c r="AT524" s="18" t="s">
        <v>127</v>
      </c>
      <c r="AU524" s="18" t="s">
        <v>80</v>
      </c>
    </row>
    <row r="525" spans="1:65" s="2" customFormat="1" ht="14.4" customHeight="1">
      <c r="A525" s="35"/>
      <c r="B525" s="36"/>
      <c r="C525" s="227" t="s">
        <v>574</v>
      </c>
      <c r="D525" s="227" t="s">
        <v>149</v>
      </c>
      <c r="E525" s="228" t="s">
        <v>575</v>
      </c>
      <c r="F525" s="229" t="s">
        <v>576</v>
      </c>
      <c r="G525" s="230" t="s">
        <v>233</v>
      </c>
      <c r="H525" s="231">
        <v>2</v>
      </c>
      <c r="I525" s="232"/>
      <c r="J525" s="233">
        <f>ROUND(I525*H525,2)</f>
        <v>0</v>
      </c>
      <c r="K525" s="229" t="s">
        <v>125</v>
      </c>
      <c r="L525" s="234"/>
      <c r="M525" s="235" t="s">
        <v>19</v>
      </c>
      <c r="N525" s="236" t="s">
        <v>41</v>
      </c>
      <c r="O525" s="65"/>
      <c r="P525" s="197">
        <f>O525*H525</f>
        <v>0</v>
      </c>
      <c r="Q525" s="197">
        <v>0</v>
      </c>
      <c r="R525" s="197">
        <f>Q525*H525</f>
        <v>0</v>
      </c>
      <c r="S525" s="197">
        <v>0</v>
      </c>
      <c r="T525" s="198">
        <f>S525*H525</f>
        <v>0</v>
      </c>
      <c r="U525" s="35"/>
      <c r="V525" s="35"/>
      <c r="W525" s="35"/>
      <c r="X525" s="35"/>
      <c r="Y525" s="35"/>
      <c r="Z525" s="35"/>
      <c r="AA525" s="35"/>
      <c r="AB525" s="35"/>
      <c r="AC525" s="35"/>
      <c r="AD525" s="35"/>
      <c r="AE525" s="35"/>
      <c r="AR525" s="199" t="s">
        <v>147</v>
      </c>
      <c r="AT525" s="199" t="s">
        <v>149</v>
      </c>
      <c r="AU525" s="199" t="s">
        <v>80</v>
      </c>
      <c r="AY525" s="18" t="s">
        <v>118</v>
      </c>
      <c r="BE525" s="200">
        <f>IF(N525="základní",J525,0)</f>
        <v>0</v>
      </c>
      <c r="BF525" s="200">
        <f>IF(N525="snížená",J525,0)</f>
        <v>0</v>
      </c>
      <c r="BG525" s="200">
        <f>IF(N525="zákl. přenesená",J525,0)</f>
        <v>0</v>
      </c>
      <c r="BH525" s="200">
        <f>IF(N525="sníž. přenesená",J525,0)</f>
        <v>0</v>
      </c>
      <c r="BI525" s="200">
        <f>IF(N525="nulová",J525,0)</f>
        <v>0</v>
      </c>
      <c r="BJ525" s="18" t="s">
        <v>78</v>
      </c>
      <c r="BK525" s="200">
        <f>ROUND(I525*H525,2)</f>
        <v>0</v>
      </c>
      <c r="BL525" s="18" t="s">
        <v>126</v>
      </c>
      <c r="BM525" s="199" t="s">
        <v>577</v>
      </c>
    </row>
    <row r="526" spans="1:65" s="2" customFormat="1" ht="10.199999999999999">
      <c r="A526" s="35"/>
      <c r="B526" s="36"/>
      <c r="C526" s="37"/>
      <c r="D526" s="201" t="s">
        <v>127</v>
      </c>
      <c r="E526" s="37"/>
      <c r="F526" s="202" t="s">
        <v>576</v>
      </c>
      <c r="G526" s="37"/>
      <c r="H526" s="37"/>
      <c r="I526" s="109"/>
      <c r="J526" s="37"/>
      <c r="K526" s="37"/>
      <c r="L526" s="40"/>
      <c r="M526" s="203"/>
      <c r="N526" s="204"/>
      <c r="O526" s="65"/>
      <c r="P526" s="65"/>
      <c r="Q526" s="65"/>
      <c r="R526" s="65"/>
      <c r="S526" s="65"/>
      <c r="T526" s="66"/>
      <c r="U526" s="35"/>
      <c r="V526" s="35"/>
      <c r="W526" s="35"/>
      <c r="X526" s="35"/>
      <c r="Y526" s="35"/>
      <c r="Z526" s="35"/>
      <c r="AA526" s="35"/>
      <c r="AB526" s="35"/>
      <c r="AC526" s="35"/>
      <c r="AD526" s="35"/>
      <c r="AE526" s="35"/>
      <c r="AT526" s="18" t="s">
        <v>127</v>
      </c>
      <c r="AU526" s="18" t="s">
        <v>80</v>
      </c>
    </row>
    <row r="527" spans="1:65" s="2" customFormat="1" ht="14.4" customHeight="1">
      <c r="A527" s="35"/>
      <c r="B527" s="36"/>
      <c r="C527" s="227" t="s">
        <v>357</v>
      </c>
      <c r="D527" s="227" t="s">
        <v>149</v>
      </c>
      <c r="E527" s="228" t="s">
        <v>578</v>
      </c>
      <c r="F527" s="229" t="s">
        <v>579</v>
      </c>
      <c r="G527" s="230" t="s">
        <v>233</v>
      </c>
      <c r="H527" s="231">
        <v>2</v>
      </c>
      <c r="I527" s="232"/>
      <c r="J527" s="233">
        <f>ROUND(I527*H527,2)</f>
        <v>0</v>
      </c>
      <c r="K527" s="229" t="s">
        <v>125</v>
      </c>
      <c r="L527" s="234"/>
      <c r="M527" s="235" t="s">
        <v>19</v>
      </c>
      <c r="N527" s="236" t="s">
        <v>41</v>
      </c>
      <c r="O527" s="65"/>
      <c r="P527" s="197">
        <f>O527*H527</f>
        <v>0</v>
      </c>
      <c r="Q527" s="197">
        <v>0</v>
      </c>
      <c r="R527" s="197">
        <f>Q527*H527</f>
        <v>0</v>
      </c>
      <c r="S527" s="197">
        <v>0</v>
      </c>
      <c r="T527" s="198">
        <f>S527*H527</f>
        <v>0</v>
      </c>
      <c r="U527" s="35"/>
      <c r="V527" s="35"/>
      <c r="W527" s="35"/>
      <c r="X527" s="35"/>
      <c r="Y527" s="35"/>
      <c r="Z527" s="35"/>
      <c r="AA527" s="35"/>
      <c r="AB527" s="35"/>
      <c r="AC527" s="35"/>
      <c r="AD527" s="35"/>
      <c r="AE527" s="35"/>
      <c r="AR527" s="199" t="s">
        <v>147</v>
      </c>
      <c r="AT527" s="199" t="s">
        <v>149</v>
      </c>
      <c r="AU527" s="199" t="s">
        <v>80</v>
      </c>
      <c r="AY527" s="18" t="s">
        <v>118</v>
      </c>
      <c r="BE527" s="200">
        <f>IF(N527="základní",J527,0)</f>
        <v>0</v>
      </c>
      <c r="BF527" s="200">
        <f>IF(N527="snížená",J527,0)</f>
        <v>0</v>
      </c>
      <c r="BG527" s="200">
        <f>IF(N527="zákl. přenesená",J527,0)</f>
        <v>0</v>
      </c>
      <c r="BH527" s="200">
        <f>IF(N527="sníž. přenesená",J527,0)</f>
        <v>0</v>
      </c>
      <c r="BI527" s="200">
        <f>IF(N527="nulová",J527,0)</f>
        <v>0</v>
      </c>
      <c r="BJ527" s="18" t="s">
        <v>78</v>
      </c>
      <c r="BK527" s="200">
        <f>ROUND(I527*H527,2)</f>
        <v>0</v>
      </c>
      <c r="BL527" s="18" t="s">
        <v>126</v>
      </c>
      <c r="BM527" s="199" t="s">
        <v>580</v>
      </c>
    </row>
    <row r="528" spans="1:65" s="2" customFormat="1" ht="10.199999999999999">
      <c r="A528" s="35"/>
      <c r="B528" s="36"/>
      <c r="C528" s="37"/>
      <c r="D528" s="201" t="s">
        <v>127</v>
      </c>
      <c r="E528" s="37"/>
      <c r="F528" s="202" t="s">
        <v>579</v>
      </c>
      <c r="G528" s="37"/>
      <c r="H528" s="37"/>
      <c r="I528" s="109"/>
      <c r="J528" s="37"/>
      <c r="K528" s="37"/>
      <c r="L528" s="40"/>
      <c r="M528" s="203"/>
      <c r="N528" s="204"/>
      <c r="O528" s="65"/>
      <c r="P528" s="65"/>
      <c r="Q528" s="65"/>
      <c r="R528" s="65"/>
      <c r="S528" s="65"/>
      <c r="T528" s="66"/>
      <c r="U528" s="35"/>
      <c r="V528" s="35"/>
      <c r="W528" s="35"/>
      <c r="X528" s="35"/>
      <c r="Y528" s="35"/>
      <c r="Z528" s="35"/>
      <c r="AA528" s="35"/>
      <c r="AB528" s="35"/>
      <c r="AC528" s="35"/>
      <c r="AD528" s="35"/>
      <c r="AE528" s="35"/>
      <c r="AT528" s="18" t="s">
        <v>127</v>
      </c>
      <c r="AU528" s="18" t="s">
        <v>80</v>
      </c>
    </row>
    <row r="529" spans="1:65" s="2" customFormat="1" ht="14.4" customHeight="1">
      <c r="A529" s="35"/>
      <c r="B529" s="36"/>
      <c r="C529" s="227" t="s">
        <v>581</v>
      </c>
      <c r="D529" s="227" t="s">
        <v>149</v>
      </c>
      <c r="E529" s="228" t="s">
        <v>582</v>
      </c>
      <c r="F529" s="229" t="s">
        <v>583</v>
      </c>
      <c r="G529" s="230" t="s">
        <v>233</v>
      </c>
      <c r="H529" s="231">
        <v>2</v>
      </c>
      <c r="I529" s="232"/>
      <c r="J529" s="233">
        <f>ROUND(I529*H529,2)</f>
        <v>0</v>
      </c>
      <c r="K529" s="229" t="s">
        <v>125</v>
      </c>
      <c r="L529" s="234"/>
      <c r="M529" s="235" t="s">
        <v>19</v>
      </c>
      <c r="N529" s="236" t="s">
        <v>41</v>
      </c>
      <c r="O529" s="65"/>
      <c r="P529" s="197">
        <f>O529*H529</f>
        <v>0</v>
      </c>
      <c r="Q529" s="197">
        <v>0</v>
      </c>
      <c r="R529" s="197">
        <f>Q529*H529</f>
        <v>0</v>
      </c>
      <c r="S529" s="197">
        <v>0</v>
      </c>
      <c r="T529" s="198">
        <f>S529*H529</f>
        <v>0</v>
      </c>
      <c r="U529" s="35"/>
      <c r="V529" s="35"/>
      <c r="W529" s="35"/>
      <c r="X529" s="35"/>
      <c r="Y529" s="35"/>
      <c r="Z529" s="35"/>
      <c r="AA529" s="35"/>
      <c r="AB529" s="35"/>
      <c r="AC529" s="35"/>
      <c r="AD529" s="35"/>
      <c r="AE529" s="35"/>
      <c r="AR529" s="199" t="s">
        <v>147</v>
      </c>
      <c r="AT529" s="199" t="s">
        <v>149</v>
      </c>
      <c r="AU529" s="199" t="s">
        <v>80</v>
      </c>
      <c r="AY529" s="18" t="s">
        <v>118</v>
      </c>
      <c r="BE529" s="200">
        <f>IF(N529="základní",J529,0)</f>
        <v>0</v>
      </c>
      <c r="BF529" s="200">
        <f>IF(N529="snížená",J529,0)</f>
        <v>0</v>
      </c>
      <c r="BG529" s="200">
        <f>IF(N529="zákl. přenesená",J529,0)</f>
        <v>0</v>
      </c>
      <c r="BH529" s="200">
        <f>IF(N529="sníž. přenesená",J529,0)</f>
        <v>0</v>
      </c>
      <c r="BI529" s="200">
        <f>IF(N529="nulová",J529,0)</f>
        <v>0</v>
      </c>
      <c r="BJ529" s="18" t="s">
        <v>78</v>
      </c>
      <c r="BK529" s="200">
        <f>ROUND(I529*H529,2)</f>
        <v>0</v>
      </c>
      <c r="BL529" s="18" t="s">
        <v>126</v>
      </c>
      <c r="BM529" s="199" t="s">
        <v>584</v>
      </c>
    </row>
    <row r="530" spans="1:65" s="2" customFormat="1" ht="10.199999999999999">
      <c r="A530" s="35"/>
      <c r="B530" s="36"/>
      <c r="C530" s="37"/>
      <c r="D530" s="201" t="s">
        <v>127</v>
      </c>
      <c r="E530" s="37"/>
      <c r="F530" s="202" t="s">
        <v>583</v>
      </c>
      <c r="G530" s="37"/>
      <c r="H530" s="37"/>
      <c r="I530" s="109"/>
      <c r="J530" s="37"/>
      <c r="K530" s="37"/>
      <c r="L530" s="40"/>
      <c r="M530" s="203"/>
      <c r="N530" s="204"/>
      <c r="O530" s="65"/>
      <c r="P530" s="65"/>
      <c r="Q530" s="65"/>
      <c r="R530" s="65"/>
      <c r="S530" s="65"/>
      <c r="T530" s="66"/>
      <c r="U530" s="35"/>
      <c r="V530" s="35"/>
      <c r="W530" s="35"/>
      <c r="X530" s="35"/>
      <c r="Y530" s="35"/>
      <c r="Z530" s="35"/>
      <c r="AA530" s="35"/>
      <c r="AB530" s="35"/>
      <c r="AC530" s="35"/>
      <c r="AD530" s="35"/>
      <c r="AE530" s="35"/>
      <c r="AT530" s="18" t="s">
        <v>127</v>
      </c>
      <c r="AU530" s="18" t="s">
        <v>80</v>
      </c>
    </row>
    <row r="531" spans="1:65" s="2" customFormat="1" ht="14.4" customHeight="1">
      <c r="A531" s="35"/>
      <c r="B531" s="36"/>
      <c r="C531" s="227" t="s">
        <v>365</v>
      </c>
      <c r="D531" s="227" t="s">
        <v>149</v>
      </c>
      <c r="E531" s="228" t="s">
        <v>585</v>
      </c>
      <c r="F531" s="229" t="s">
        <v>586</v>
      </c>
      <c r="G531" s="230" t="s">
        <v>233</v>
      </c>
      <c r="H531" s="231">
        <v>2</v>
      </c>
      <c r="I531" s="232"/>
      <c r="J531" s="233">
        <f>ROUND(I531*H531,2)</f>
        <v>0</v>
      </c>
      <c r="K531" s="229" t="s">
        <v>125</v>
      </c>
      <c r="L531" s="234"/>
      <c r="M531" s="235" t="s">
        <v>19</v>
      </c>
      <c r="N531" s="236" t="s">
        <v>41</v>
      </c>
      <c r="O531" s="65"/>
      <c r="P531" s="197">
        <f>O531*H531</f>
        <v>0</v>
      </c>
      <c r="Q531" s="197">
        <v>0</v>
      </c>
      <c r="R531" s="197">
        <f>Q531*H531</f>
        <v>0</v>
      </c>
      <c r="S531" s="197">
        <v>0</v>
      </c>
      <c r="T531" s="198">
        <f>S531*H531</f>
        <v>0</v>
      </c>
      <c r="U531" s="35"/>
      <c r="V531" s="35"/>
      <c r="W531" s="35"/>
      <c r="X531" s="35"/>
      <c r="Y531" s="35"/>
      <c r="Z531" s="35"/>
      <c r="AA531" s="35"/>
      <c r="AB531" s="35"/>
      <c r="AC531" s="35"/>
      <c r="AD531" s="35"/>
      <c r="AE531" s="35"/>
      <c r="AR531" s="199" t="s">
        <v>147</v>
      </c>
      <c r="AT531" s="199" t="s">
        <v>149</v>
      </c>
      <c r="AU531" s="199" t="s">
        <v>80</v>
      </c>
      <c r="AY531" s="18" t="s">
        <v>118</v>
      </c>
      <c r="BE531" s="200">
        <f>IF(N531="základní",J531,0)</f>
        <v>0</v>
      </c>
      <c r="BF531" s="200">
        <f>IF(N531="snížená",J531,0)</f>
        <v>0</v>
      </c>
      <c r="BG531" s="200">
        <f>IF(N531="zákl. přenesená",J531,0)</f>
        <v>0</v>
      </c>
      <c r="BH531" s="200">
        <f>IF(N531="sníž. přenesená",J531,0)</f>
        <v>0</v>
      </c>
      <c r="BI531" s="200">
        <f>IF(N531="nulová",J531,0)</f>
        <v>0</v>
      </c>
      <c r="BJ531" s="18" t="s">
        <v>78</v>
      </c>
      <c r="BK531" s="200">
        <f>ROUND(I531*H531,2)</f>
        <v>0</v>
      </c>
      <c r="BL531" s="18" t="s">
        <v>126</v>
      </c>
      <c r="BM531" s="199" t="s">
        <v>587</v>
      </c>
    </row>
    <row r="532" spans="1:65" s="2" customFormat="1" ht="10.199999999999999">
      <c r="A532" s="35"/>
      <c r="B532" s="36"/>
      <c r="C532" s="37"/>
      <c r="D532" s="201" t="s">
        <v>127</v>
      </c>
      <c r="E532" s="37"/>
      <c r="F532" s="202" t="s">
        <v>586</v>
      </c>
      <c r="G532" s="37"/>
      <c r="H532" s="37"/>
      <c r="I532" s="109"/>
      <c r="J532" s="37"/>
      <c r="K532" s="37"/>
      <c r="L532" s="40"/>
      <c r="M532" s="203"/>
      <c r="N532" s="204"/>
      <c r="O532" s="65"/>
      <c r="P532" s="65"/>
      <c r="Q532" s="65"/>
      <c r="R532" s="65"/>
      <c r="S532" s="65"/>
      <c r="T532" s="66"/>
      <c r="U532" s="35"/>
      <c r="V532" s="35"/>
      <c r="W532" s="35"/>
      <c r="X532" s="35"/>
      <c r="Y532" s="35"/>
      <c r="Z532" s="35"/>
      <c r="AA532" s="35"/>
      <c r="AB532" s="35"/>
      <c r="AC532" s="35"/>
      <c r="AD532" s="35"/>
      <c r="AE532" s="35"/>
      <c r="AT532" s="18" t="s">
        <v>127</v>
      </c>
      <c r="AU532" s="18" t="s">
        <v>80</v>
      </c>
    </row>
    <row r="533" spans="1:65" s="2" customFormat="1" ht="14.4" customHeight="1">
      <c r="A533" s="35"/>
      <c r="B533" s="36"/>
      <c r="C533" s="227" t="s">
        <v>588</v>
      </c>
      <c r="D533" s="227" t="s">
        <v>149</v>
      </c>
      <c r="E533" s="228" t="s">
        <v>589</v>
      </c>
      <c r="F533" s="229" t="s">
        <v>590</v>
      </c>
      <c r="G533" s="230" t="s">
        <v>233</v>
      </c>
      <c r="H533" s="231">
        <v>2</v>
      </c>
      <c r="I533" s="232"/>
      <c r="J533" s="233">
        <f>ROUND(I533*H533,2)</f>
        <v>0</v>
      </c>
      <c r="K533" s="229" t="s">
        <v>125</v>
      </c>
      <c r="L533" s="234"/>
      <c r="M533" s="235" t="s">
        <v>19</v>
      </c>
      <c r="N533" s="236" t="s">
        <v>41</v>
      </c>
      <c r="O533" s="65"/>
      <c r="P533" s="197">
        <f>O533*H533</f>
        <v>0</v>
      </c>
      <c r="Q533" s="197">
        <v>0</v>
      </c>
      <c r="R533" s="197">
        <f>Q533*H533</f>
        <v>0</v>
      </c>
      <c r="S533" s="197">
        <v>0</v>
      </c>
      <c r="T533" s="198">
        <f>S533*H533</f>
        <v>0</v>
      </c>
      <c r="U533" s="35"/>
      <c r="V533" s="35"/>
      <c r="W533" s="35"/>
      <c r="X533" s="35"/>
      <c r="Y533" s="35"/>
      <c r="Z533" s="35"/>
      <c r="AA533" s="35"/>
      <c r="AB533" s="35"/>
      <c r="AC533" s="35"/>
      <c r="AD533" s="35"/>
      <c r="AE533" s="35"/>
      <c r="AR533" s="199" t="s">
        <v>147</v>
      </c>
      <c r="AT533" s="199" t="s">
        <v>149</v>
      </c>
      <c r="AU533" s="199" t="s">
        <v>80</v>
      </c>
      <c r="AY533" s="18" t="s">
        <v>118</v>
      </c>
      <c r="BE533" s="200">
        <f>IF(N533="základní",J533,0)</f>
        <v>0</v>
      </c>
      <c r="BF533" s="200">
        <f>IF(N533="snížená",J533,0)</f>
        <v>0</v>
      </c>
      <c r="BG533" s="200">
        <f>IF(N533="zákl. přenesená",J533,0)</f>
        <v>0</v>
      </c>
      <c r="BH533" s="200">
        <f>IF(N533="sníž. přenesená",J533,0)</f>
        <v>0</v>
      </c>
      <c r="BI533" s="200">
        <f>IF(N533="nulová",J533,0)</f>
        <v>0</v>
      </c>
      <c r="BJ533" s="18" t="s">
        <v>78</v>
      </c>
      <c r="BK533" s="200">
        <f>ROUND(I533*H533,2)</f>
        <v>0</v>
      </c>
      <c r="BL533" s="18" t="s">
        <v>126</v>
      </c>
      <c r="BM533" s="199" t="s">
        <v>591</v>
      </c>
    </row>
    <row r="534" spans="1:65" s="2" customFormat="1" ht="10.199999999999999">
      <c r="A534" s="35"/>
      <c r="B534" s="36"/>
      <c r="C534" s="37"/>
      <c r="D534" s="201" t="s">
        <v>127</v>
      </c>
      <c r="E534" s="37"/>
      <c r="F534" s="202" t="s">
        <v>590</v>
      </c>
      <c r="G534" s="37"/>
      <c r="H534" s="37"/>
      <c r="I534" s="109"/>
      <c r="J534" s="37"/>
      <c r="K534" s="37"/>
      <c r="L534" s="40"/>
      <c r="M534" s="203"/>
      <c r="N534" s="204"/>
      <c r="O534" s="65"/>
      <c r="P534" s="65"/>
      <c r="Q534" s="65"/>
      <c r="R534" s="65"/>
      <c r="S534" s="65"/>
      <c r="T534" s="66"/>
      <c r="U534" s="35"/>
      <c r="V534" s="35"/>
      <c r="W534" s="35"/>
      <c r="X534" s="35"/>
      <c r="Y534" s="35"/>
      <c r="Z534" s="35"/>
      <c r="AA534" s="35"/>
      <c r="AB534" s="35"/>
      <c r="AC534" s="35"/>
      <c r="AD534" s="35"/>
      <c r="AE534" s="35"/>
      <c r="AT534" s="18" t="s">
        <v>127</v>
      </c>
      <c r="AU534" s="18" t="s">
        <v>80</v>
      </c>
    </row>
    <row r="535" spans="1:65" s="2" customFormat="1" ht="14.4" customHeight="1">
      <c r="A535" s="35"/>
      <c r="B535" s="36"/>
      <c r="C535" s="227" t="s">
        <v>373</v>
      </c>
      <c r="D535" s="227" t="s">
        <v>149</v>
      </c>
      <c r="E535" s="228" t="s">
        <v>592</v>
      </c>
      <c r="F535" s="229" t="s">
        <v>593</v>
      </c>
      <c r="G535" s="230" t="s">
        <v>233</v>
      </c>
      <c r="H535" s="231">
        <v>2</v>
      </c>
      <c r="I535" s="232"/>
      <c r="J535" s="233">
        <f>ROUND(I535*H535,2)</f>
        <v>0</v>
      </c>
      <c r="K535" s="229" t="s">
        <v>125</v>
      </c>
      <c r="L535" s="234"/>
      <c r="M535" s="235" t="s">
        <v>19</v>
      </c>
      <c r="N535" s="236" t="s">
        <v>41</v>
      </c>
      <c r="O535" s="65"/>
      <c r="P535" s="197">
        <f>O535*H535</f>
        <v>0</v>
      </c>
      <c r="Q535" s="197">
        <v>0</v>
      </c>
      <c r="R535" s="197">
        <f>Q535*H535</f>
        <v>0</v>
      </c>
      <c r="S535" s="197">
        <v>0</v>
      </c>
      <c r="T535" s="198">
        <f>S535*H535</f>
        <v>0</v>
      </c>
      <c r="U535" s="35"/>
      <c r="V535" s="35"/>
      <c r="W535" s="35"/>
      <c r="X535" s="35"/>
      <c r="Y535" s="35"/>
      <c r="Z535" s="35"/>
      <c r="AA535" s="35"/>
      <c r="AB535" s="35"/>
      <c r="AC535" s="35"/>
      <c r="AD535" s="35"/>
      <c r="AE535" s="35"/>
      <c r="AR535" s="199" t="s">
        <v>147</v>
      </c>
      <c r="AT535" s="199" t="s">
        <v>149</v>
      </c>
      <c r="AU535" s="199" t="s">
        <v>80</v>
      </c>
      <c r="AY535" s="18" t="s">
        <v>118</v>
      </c>
      <c r="BE535" s="200">
        <f>IF(N535="základní",J535,0)</f>
        <v>0</v>
      </c>
      <c r="BF535" s="200">
        <f>IF(N535="snížená",J535,0)</f>
        <v>0</v>
      </c>
      <c r="BG535" s="200">
        <f>IF(N535="zákl. přenesená",J535,0)</f>
        <v>0</v>
      </c>
      <c r="BH535" s="200">
        <f>IF(N535="sníž. přenesená",J535,0)</f>
        <v>0</v>
      </c>
      <c r="BI535" s="200">
        <f>IF(N535="nulová",J535,0)</f>
        <v>0</v>
      </c>
      <c r="BJ535" s="18" t="s">
        <v>78</v>
      </c>
      <c r="BK535" s="200">
        <f>ROUND(I535*H535,2)</f>
        <v>0</v>
      </c>
      <c r="BL535" s="18" t="s">
        <v>126</v>
      </c>
      <c r="BM535" s="199" t="s">
        <v>594</v>
      </c>
    </row>
    <row r="536" spans="1:65" s="2" customFormat="1" ht="10.199999999999999">
      <c r="A536" s="35"/>
      <c r="B536" s="36"/>
      <c r="C536" s="37"/>
      <c r="D536" s="201" t="s">
        <v>127</v>
      </c>
      <c r="E536" s="37"/>
      <c r="F536" s="202" t="s">
        <v>593</v>
      </c>
      <c r="G536" s="37"/>
      <c r="H536" s="37"/>
      <c r="I536" s="109"/>
      <c r="J536" s="37"/>
      <c r="K536" s="37"/>
      <c r="L536" s="40"/>
      <c r="M536" s="203"/>
      <c r="N536" s="204"/>
      <c r="O536" s="65"/>
      <c r="P536" s="65"/>
      <c r="Q536" s="65"/>
      <c r="R536" s="65"/>
      <c r="S536" s="65"/>
      <c r="T536" s="66"/>
      <c r="U536" s="35"/>
      <c r="V536" s="35"/>
      <c r="W536" s="35"/>
      <c r="X536" s="35"/>
      <c r="Y536" s="35"/>
      <c r="Z536" s="35"/>
      <c r="AA536" s="35"/>
      <c r="AB536" s="35"/>
      <c r="AC536" s="35"/>
      <c r="AD536" s="35"/>
      <c r="AE536" s="35"/>
      <c r="AT536" s="18" t="s">
        <v>127</v>
      </c>
      <c r="AU536" s="18" t="s">
        <v>80</v>
      </c>
    </row>
    <row r="537" spans="1:65" s="2" customFormat="1" ht="14.4" customHeight="1">
      <c r="A537" s="35"/>
      <c r="B537" s="36"/>
      <c r="C537" s="227" t="s">
        <v>595</v>
      </c>
      <c r="D537" s="227" t="s">
        <v>149</v>
      </c>
      <c r="E537" s="228" t="s">
        <v>596</v>
      </c>
      <c r="F537" s="229" t="s">
        <v>597</v>
      </c>
      <c r="G537" s="230" t="s">
        <v>233</v>
      </c>
      <c r="H537" s="231">
        <v>2</v>
      </c>
      <c r="I537" s="232"/>
      <c r="J537" s="233">
        <f>ROUND(I537*H537,2)</f>
        <v>0</v>
      </c>
      <c r="K537" s="229" t="s">
        <v>125</v>
      </c>
      <c r="L537" s="234"/>
      <c r="M537" s="235" t="s">
        <v>19</v>
      </c>
      <c r="N537" s="236" t="s">
        <v>41</v>
      </c>
      <c r="O537" s="65"/>
      <c r="P537" s="197">
        <f>O537*H537</f>
        <v>0</v>
      </c>
      <c r="Q537" s="197">
        <v>0</v>
      </c>
      <c r="R537" s="197">
        <f>Q537*H537</f>
        <v>0</v>
      </c>
      <c r="S537" s="197">
        <v>0</v>
      </c>
      <c r="T537" s="198">
        <f>S537*H537</f>
        <v>0</v>
      </c>
      <c r="U537" s="35"/>
      <c r="V537" s="35"/>
      <c r="W537" s="35"/>
      <c r="X537" s="35"/>
      <c r="Y537" s="35"/>
      <c r="Z537" s="35"/>
      <c r="AA537" s="35"/>
      <c r="AB537" s="35"/>
      <c r="AC537" s="35"/>
      <c r="AD537" s="35"/>
      <c r="AE537" s="35"/>
      <c r="AR537" s="199" t="s">
        <v>147</v>
      </c>
      <c r="AT537" s="199" t="s">
        <v>149</v>
      </c>
      <c r="AU537" s="199" t="s">
        <v>80</v>
      </c>
      <c r="AY537" s="18" t="s">
        <v>118</v>
      </c>
      <c r="BE537" s="200">
        <f>IF(N537="základní",J537,0)</f>
        <v>0</v>
      </c>
      <c r="BF537" s="200">
        <f>IF(N537="snížená",J537,0)</f>
        <v>0</v>
      </c>
      <c r="BG537" s="200">
        <f>IF(N537="zákl. přenesená",J537,0)</f>
        <v>0</v>
      </c>
      <c r="BH537" s="200">
        <f>IF(N537="sníž. přenesená",J537,0)</f>
        <v>0</v>
      </c>
      <c r="BI537" s="200">
        <f>IF(N537="nulová",J537,0)</f>
        <v>0</v>
      </c>
      <c r="BJ537" s="18" t="s">
        <v>78</v>
      </c>
      <c r="BK537" s="200">
        <f>ROUND(I537*H537,2)</f>
        <v>0</v>
      </c>
      <c r="BL537" s="18" t="s">
        <v>126</v>
      </c>
      <c r="BM537" s="199" t="s">
        <v>598</v>
      </c>
    </row>
    <row r="538" spans="1:65" s="2" customFormat="1" ht="10.199999999999999">
      <c r="A538" s="35"/>
      <c r="B538" s="36"/>
      <c r="C538" s="37"/>
      <c r="D538" s="201" t="s">
        <v>127</v>
      </c>
      <c r="E538" s="37"/>
      <c r="F538" s="202" t="s">
        <v>597</v>
      </c>
      <c r="G538" s="37"/>
      <c r="H538" s="37"/>
      <c r="I538" s="109"/>
      <c r="J538" s="37"/>
      <c r="K538" s="37"/>
      <c r="L538" s="40"/>
      <c r="M538" s="203"/>
      <c r="N538" s="204"/>
      <c r="O538" s="65"/>
      <c r="P538" s="65"/>
      <c r="Q538" s="65"/>
      <c r="R538" s="65"/>
      <c r="S538" s="65"/>
      <c r="T538" s="66"/>
      <c r="U538" s="35"/>
      <c r="V538" s="35"/>
      <c r="W538" s="35"/>
      <c r="X538" s="35"/>
      <c r="Y538" s="35"/>
      <c r="Z538" s="35"/>
      <c r="AA538" s="35"/>
      <c r="AB538" s="35"/>
      <c r="AC538" s="35"/>
      <c r="AD538" s="35"/>
      <c r="AE538" s="35"/>
      <c r="AT538" s="18" t="s">
        <v>127</v>
      </c>
      <c r="AU538" s="18" t="s">
        <v>80</v>
      </c>
    </row>
    <row r="539" spans="1:65" s="2" customFormat="1" ht="14.4" customHeight="1">
      <c r="A539" s="35"/>
      <c r="B539" s="36"/>
      <c r="C539" s="227" t="s">
        <v>377</v>
      </c>
      <c r="D539" s="227" t="s">
        <v>149</v>
      </c>
      <c r="E539" s="228" t="s">
        <v>599</v>
      </c>
      <c r="F539" s="229" t="s">
        <v>600</v>
      </c>
      <c r="G539" s="230" t="s">
        <v>233</v>
      </c>
      <c r="H539" s="231">
        <v>2</v>
      </c>
      <c r="I539" s="232"/>
      <c r="J539" s="233">
        <f>ROUND(I539*H539,2)</f>
        <v>0</v>
      </c>
      <c r="K539" s="229" t="s">
        <v>125</v>
      </c>
      <c r="L539" s="234"/>
      <c r="M539" s="235" t="s">
        <v>19</v>
      </c>
      <c r="N539" s="236" t="s">
        <v>41</v>
      </c>
      <c r="O539" s="65"/>
      <c r="P539" s="197">
        <f>O539*H539</f>
        <v>0</v>
      </c>
      <c r="Q539" s="197">
        <v>0</v>
      </c>
      <c r="R539" s="197">
        <f>Q539*H539</f>
        <v>0</v>
      </c>
      <c r="S539" s="197">
        <v>0</v>
      </c>
      <c r="T539" s="198">
        <f>S539*H539</f>
        <v>0</v>
      </c>
      <c r="U539" s="35"/>
      <c r="V539" s="35"/>
      <c r="W539" s="35"/>
      <c r="X539" s="35"/>
      <c r="Y539" s="35"/>
      <c r="Z539" s="35"/>
      <c r="AA539" s="35"/>
      <c r="AB539" s="35"/>
      <c r="AC539" s="35"/>
      <c r="AD539" s="35"/>
      <c r="AE539" s="35"/>
      <c r="AR539" s="199" t="s">
        <v>147</v>
      </c>
      <c r="AT539" s="199" t="s">
        <v>149</v>
      </c>
      <c r="AU539" s="199" t="s">
        <v>80</v>
      </c>
      <c r="AY539" s="18" t="s">
        <v>118</v>
      </c>
      <c r="BE539" s="200">
        <f>IF(N539="základní",J539,0)</f>
        <v>0</v>
      </c>
      <c r="BF539" s="200">
        <f>IF(N539="snížená",J539,0)</f>
        <v>0</v>
      </c>
      <c r="BG539" s="200">
        <f>IF(N539="zákl. přenesená",J539,0)</f>
        <v>0</v>
      </c>
      <c r="BH539" s="200">
        <f>IF(N539="sníž. přenesená",J539,0)</f>
        <v>0</v>
      </c>
      <c r="BI539" s="200">
        <f>IF(N539="nulová",J539,0)</f>
        <v>0</v>
      </c>
      <c r="BJ539" s="18" t="s">
        <v>78</v>
      </c>
      <c r="BK539" s="200">
        <f>ROUND(I539*H539,2)</f>
        <v>0</v>
      </c>
      <c r="BL539" s="18" t="s">
        <v>126</v>
      </c>
      <c r="BM539" s="199" t="s">
        <v>601</v>
      </c>
    </row>
    <row r="540" spans="1:65" s="2" customFormat="1" ht="10.199999999999999">
      <c r="A540" s="35"/>
      <c r="B540" s="36"/>
      <c r="C540" s="37"/>
      <c r="D540" s="201" t="s">
        <v>127</v>
      </c>
      <c r="E540" s="37"/>
      <c r="F540" s="202" t="s">
        <v>600</v>
      </c>
      <c r="G540" s="37"/>
      <c r="H540" s="37"/>
      <c r="I540" s="109"/>
      <c r="J540" s="37"/>
      <c r="K540" s="37"/>
      <c r="L540" s="40"/>
      <c r="M540" s="203"/>
      <c r="N540" s="204"/>
      <c r="O540" s="65"/>
      <c r="P540" s="65"/>
      <c r="Q540" s="65"/>
      <c r="R540" s="65"/>
      <c r="S540" s="65"/>
      <c r="T540" s="66"/>
      <c r="U540" s="35"/>
      <c r="V540" s="35"/>
      <c r="W540" s="35"/>
      <c r="X540" s="35"/>
      <c r="Y540" s="35"/>
      <c r="Z540" s="35"/>
      <c r="AA540" s="35"/>
      <c r="AB540" s="35"/>
      <c r="AC540" s="35"/>
      <c r="AD540" s="35"/>
      <c r="AE540" s="35"/>
      <c r="AT540" s="18" t="s">
        <v>127</v>
      </c>
      <c r="AU540" s="18" t="s">
        <v>80</v>
      </c>
    </row>
    <row r="541" spans="1:65" s="2" customFormat="1" ht="14.4" customHeight="1">
      <c r="A541" s="35"/>
      <c r="B541" s="36"/>
      <c r="C541" s="227" t="s">
        <v>602</v>
      </c>
      <c r="D541" s="227" t="s">
        <v>149</v>
      </c>
      <c r="E541" s="228" t="s">
        <v>603</v>
      </c>
      <c r="F541" s="229" t="s">
        <v>604</v>
      </c>
      <c r="G541" s="230" t="s">
        <v>233</v>
      </c>
      <c r="H541" s="231">
        <v>22</v>
      </c>
      <c r="I541" s="232"/>
      <c r="J541" s="233">
        <f>ROUND(I541*H541,2)</f>
        <v>0</v>
      </c>
      <c r="K541" s="229" t="s">
        <v>125</v>
      </c>
      <c r="L541" s="234"/>
      <c r="M541" s="235" t="s">
        <v>19</v>
      </c>
      <c r="N541" s="236" t="s">
        <v>41</v>
      </c>
      <c r="O541" s="65"/>
      <c r="P541" s="197">
        <f>O541*H541</f>
        <v>0</v>
      </c>
      <c r="Q541" s="197">
        <v>0</v>
      </c>
      <c r="R541" s="197">
        <f>Q541*H541</f>
        <v>0</v>
      </c>
      <c r="S541" s="197">
        <v>0</v>
      </c>
      <c r="T541" s="198">
        <f>S541*H541</f>
        <v>0</v>
      </c>
      <c r="U541" s="35"/>
      <c r="V541" s="35"/>
      <c r="W541" s="35"/>
      <c r="X541" s="35"/>
      <c r="Y541" s="35"/>
      <c r="Z541" s="35"/>
      <c r="AA541" s="35"/>
      <c r="AB541" s="35"/>
      <c r="AC541" s="35"/>
      <c r="AD541" s="35"/>
      <c r="AE541" s="35"/>
      <c r="AR541" s="199" t="s">
        <v>147</v>
      </c>
      <c r="AT541" s="199" t="s">
        <v>149</v>
      </c>
      <c r="AU541" s="199" t="s">
        <v>80</v>
      </c>
      <c r="AY541" s="18" t="s">
        <v>118</v>
      </c>
      <c r="BE541" s="200">
        <f>IF(N541="základní",J541,0)</f>
        <v>0</v>
      </c>
      <c r="BF541" s="200">
        <f>IF(N541="snížená",J541,0)</f>
        <v>0</v>
      </c>
      <c r="BG541" s="200">
        <f>IF(N541="zákl. přenesená",J541,0)</f>
        <v>0</v>
      </c>
      <c r="BH541" s="200">
        <f>IF(N541="sníž. přenesená",J541,0)</f>
        <v>0</v>
      </c>
      <c r="BI541" s="200">
        <f>IF(N541="nulová",J541,0)</f>
        <v>0</v>
      </c>
      <c r="BJ541" s="18" t="s">
        <v>78</v>
      </c>
      <c r="BK541" s="200">
        <f>ROUND(I541*H541,2)</f>
        <v>0</v>
      </c>
      <c r="BL541" s="18" t="s">
        <v>126</v>
      </c>
      <c r="BM541" s="199" t="s">
        <v>605</v>
      </c>
    </row>
    <row r="542" spans="1:65" s="2" customFormat="1" ht="10.199999999999999">
      <c r="A542" s="35"/>
      <c r="B542" s="36"/>
      <c r="C542" s="37"/>
      <c r="D542" s="201" t="s">
        <v>127</v>
      </c>
      <c r="E542" s="37"/>
      <c r="F542" s="202" t="s">
        <v>604</v>
      </c>
      <c r="G542" s="37"/>
      <c r="H542" s="37"/>
      <c r="I542" s="109"/>
      <c r="J542" s="37"/>
      <c r="K542" s="37"/>
      <c r="L542" s="40"/>
      <c r="M542" s="203"/>
      <c r="N542" s="204"/>
      <c r="O542" s="65"/>
      <c r="P542" s="65"/>
      <c r="Q542" s="65"/>
      <c r="R542" s="65"/>
      <c r="S542" s="65"/>
      <c r="T542" s="66"/>
      <c r="U542" s="35"/>
      <c r="V542" s="35"/>
      <c r="W542" s="35"/>
      <c r="X542" s="35"/>
      <c r="Y542" s="35"/>
      <c r="Z542" s="35"/>
      <c r="AA542" s="35"/>
      <c r="AB542" s="35"/>
      <c r="AC542" s="35"/>
      <c r="AD542" s="35"/>
      <c r="AE542" s="35"/>
      <c r="AT542" s="18" t="s">
        <v>127</v>
      </c>
      <c r="AU542" s="18" t="s">
        <v>80</v>
      </c>
    </row>
    <row r="543" spans="1:65" s="2" customFormat="1" ht="14.4" customHeight="1">
      <c r="A543" s="35"/>
      <c r="B543" s="36"/>
      <c r="C543" s="227" t="s">
        <v>404</v>
      </c>
      <c r="D543" s="227" t="s">
        <v>149</v>
      </c>
      <c r="E543" s="228" t="s">
        <v>606</v>
      </c>
      <c r="F543" s="229" t="s">
        <v>607</v>
      </c>
      <c r="G543" s="230" t="s">
        <v>233</v>
      </c>
      <c r="H543" s="231">
        <v>22</v>
      </c>
      <c r="I543" s="232"/>
      <c r="J543" s="233">
        <f>ROUND(I543*H543,2)</f>
        <v>0</v>
      </c>
      <c r="K543" s="229" t="s">
        <v>125</v>
      </c>
      <c r="L543" s="234"/>
      <c r="M543" s="235" t="s">
        <v>19</v>
      </c>
      <c r="N543" s="236" t="s">
        <v>41</v>
      </c>
      <c r="O543" s="65"/>
      <c r="P543" s="197">
        <f>O543*H543</f>
        <v>0</v>
      </c>
      <c r="Q543" s="197">
        <v>0</v>
      </c>
      <c r="R543" s="197">
        <f>Q543*H543</f>
        <v>0</v>
      </c>
      <c r="S543" s="197">
        <v>0</v>
      </c>
      <c r="T543" s="198">
        <f>S543*H543</f>
        <v>0</v>
      </c>
      <c r="U543" s="35"/>
      <c r="V543" s="35"/>
      <c r="W543" s="35"/>
      <c r="X543" s="35"/>
      <c r="Y543" s="35"/>
      <c r="Z543" s="35"/>
      <c r="AA543" s="35"/>
      <c r="AB543" s="35"/>
      <c r="AC543" s="35"/>
      <c r="AD543" s="35"/>
      <c r="AE543" s="35"/>
      <c r="AR543" s="199" t="s">
        <v>147</v>
      </c>
      <c r="AT543" s="199" t="s">
        <v>149</v>
      </c>
      <c r="AU543" s="199" t="s">
        <v>80</v>
      </c>
      <c r="AY543" s="18" t="s">
        <v>118</v>
      </c>
      <c r="BE543" s="200">
        <f>IF(N543="základní",J543,0)</f>
        <v>0</v>
      </c>
      <c r="BF543" s="200">
        <f>IF(N543="snížená",J543,0)</f>
        <v>0</v>
      </c>
      <c r="BG543" s="200">
        <f>IF(N543="zákl. přenesená",J543,0)</f>
        <v>0</v>
      </c>
      <c r="BH543" s="200">
        <f>IF(N543="sníž. přenesená",J543,0)</f>
        <v>0</v>
      </c>
      <c r="BI543" s="200">
        <f>IF(N543="nulová",J543,0)</f>
        <v>0</v>
      </c>
      <c r="BJ543" s="18" t="s">
        <v>78</v>
      </c>
      <c r="BK543" s="200">
        <f>ROUND(I543*H543,2)</f>
        <v>0</v>
      </c>
      <c r="BL543" s="18" t="s">
        <v>126</v>
      </c>
      <c r="BM543" s="199" t="s">
        <v>608</v>
      </c>
    </row>
    <row r="544" spans="1:65" s="2" customFormat="1" ht="10.199999999999999">
      <c r="A544" s="35"/>
      <c r="B544" s="36"/>
      <c r="C544" s="37"/>
      <c r="D544" s="201" t="s">
        <v>127</v>
      </c>
      <c r="E544" s="37"/>
      <c r="F544" s="202" t="s">
        <v>607</v>
      </c>
      <c r="G544" s="37"/>
      <c r="H544" s="37"/>
      <c r="I544" s="109"/>
      <c r="J544" s="37"/>
      <c r="K544" s="37"/>
      <c r="L544" s="40"/>
      <c r="M544" s="203"/>
      <c r="N544" s="204"/>
      <c r="O544" s="65"/>
      <c r="P544" s="65"/>
      <c r="Q544" s="65"/>
      <c r="R544" s="65"/>
      <c r="S544" s="65"/>
      <c r="T544" s="66"/>
      <c r="U544" s="35"/>
      <c r="V544" s="35"/>
      <c r="W544" s="35"/>
      <c r="X544" s="35"/>
      <c r="Y544" s="35"/>
      <c r="Z544" s="35"/>
      <c r="AA544" s="35"/>
      <c r="AB544" s="35"/>
      <c r="AC544" s="35"/>
      <c r="AD544" s="35"/>
      <c r="AE544" s="35"/>
      <c r="AT544" s="18" t="s">
        <v>127</v>
      </c>
      <c r="AU544" s="18" t="s">
        <v>80</v>
      </c>
    </row>
    <row r="545" spans="1:65" s="2" customFormat="1" ht="14.4" customHeight="1">
      <c r="A545" s="35"/>
      <c r="B545" s="36"/>
      <c r="C545" s="227" t="s">
        <v>609</v>
      </c>
      <c r="D545" s="227" t="s">
        <v>149</v>
      </c>
      <c r="E545" s="228" t="s">
        <v>610</v>
      </c>
      <c r="F545" s="229" t="s">
        <v>611</v>
      </c>
      <c r="G545" s="230" t="s">
        <v>233</v>
      </c>
      <c r="H545" s="231">
        <v>88</v>
      </c>
      <c r="I545" s="232"/>
      <c r="J545" s="233">
        <f>ROUND(I545*H545,2)</f>
        <v>0</v>
      </c>
      <c r="K545" s="229" t="s">
        <v>125</v>
      </c>
      <c r="L545" s="234"/>
      <c r="M545" s="235" t="s">
        <v>19</v>
      </c>
      <c r="N545" s="236" t="s">
        <v>41</v>
      </c>
      <c r="O545" s="65"/>
      <c r="P545" s="197">
        <f>O545*H545</f>
        <v>0</v>
      </c>
      <c r="Q545" s="197">
        <v>0</v>
      </c>
      <c r="R545" s="197">
        <f>Q545*H545</f>
        <v>0</v>
      </c>
      <c r="S545" s="197">
        <v>0</v>
      </c>
      <c r="T545" s="198">
        <f>S545*H545</f>
        <v>0</v>
      </c>
      <c r="U545" s="35"/>
      <c r="V545" s="35"/>
      <c r="W545" s="35"/>
      <c r="X545" s="35"/>
      <c r="Y545" s="35"/>
      <c r="Z545" s="35"/>
      <c r="AA545" s="35"/>
      <c r="AB545" s="35"/>
      <c r="AC545" s="35"/>
      <c r="AD545" s="35"/>
      <c r="AE545" s="35"/>
      <c r="AR545" s="199" t="s">
        <v>147</v>
      </c>
      <c r="AT545" s="199" t="s">
        <v>149</v>
      </c>
      <c r="AU545" s="199" t="s">
        <v>80</v>
      </c>
      <c r="AY545" s="18" t="s">
        <v>118</v>
      </c>
      <c r="BE545" s="200">
        <f>IF(N545="základní",J545,0)</f>
        <v>0</v>
      </c>
      <c r="BF545" s="200">
        <f>IF(N545="snížená",J545,0)</f>
        <v>0</v>
      </c>
      <c r="BG545" s="200">
        <f>IF(N545="zákl. přenesená",J545,0)</f>
        <v>0</v>
      </c>
      <c r="BH545" s="200">
        <f>IF(N545="sníž. přenesená",J545,0)</f>
        <v>0</v>
      </c>
      <c r="BI545" s="200">
        <f>IF(N545="nulová",J545,0)</f>
        <v>0</v>
      </c>
      <c r="BJ545" s="18" t="s">
        <v>78</v>
      </c>
      <c r="BK545" s="200">
        <f>ROUND(I545*H545,2)</f>
        <v>0</v>
      </c>
      <c r="BL545" s="18" t="s">
        <v>126</v>
      </c>
      <c r="BM545" s="199" t="s">
        <v>612</v>
      </c>
    </row>
    <row r="546" spans="1:65" s="2" customFormat="1" ht="10.199999999999999">
      <c r="A546" s="35"/>
      <c r="B546" s="36"/>
      <c r="C546" s="37"/>
      <c r="D546" s="201" t="s">
        <v>127</v>
      </c>
      <c r="E546" s="37"/>
      <c r="F546" s="202" t="s">
        <v>611</v>
      </c>
      <c r="G546" s="37"/>
      <c r="H546" s="37"/>
      <c r="I546" s="109"/>
      <c r="J546" s="37"/>
      <c r="K546" s="37"/>
      <c r="L546" s="40"/>
      <c r="M546" s="203"/>
      <c r="N546" s="204"/>
      <c r="O546" s="65"/>
      <c r="P546" s="65"/>
      <c r="Q546" s="65"/>
      <c r="R546" s="65"/>
      <c r="S546" s="65"/>
      <c r="T546" s="66"/>
      <c r="U546" s="35"/>
      <c r="V546" s="35"/>
      <c r="W546" s="35"/>
      <c r="X546" s="35"/>
      <c r="Y546" s="35"/>
      <c r="Z546" s="35"/>
      <c r="AA546" s="35"/>
      <c r="AB546" s="35"/>
      <c r="AC546" s="35"/>
      <c r="AD546" s="35"/>
      <c r="AE546" s="35"/>
      <c r="AT546" s="18" t="s">
        <v>127</v>
      </c>
      <c r="AU546" s="18" t="s">
        <v>80</v>
      </c>
    </row>
    <row r="547" spans="1:65" s="13" customFormat="1" ht="10.199999999999999">
      <c r="B547" s="205"/>
      <c r="C547" s="206"/>
      <c r="D547" s="201" t="s">
        <v>128</v>
      </c>
      <c r="E547" s="207" t="s">
        <v>19</v>
      </c>
      <c r="F547" s="208" t="s">
        <v>613</v>
      </c>
      <c r="G547" s="206"/>
      <c r="H547" s="209">
        <v>88</v>
      </c>
      <c r="I547" s="210"/>
      <c r="J547" s="206"/>
      <c r="K547" s="206"/>
      <c r="L547" s="211"/>
      <c r="M547" s="212"/>
      <c r="N547" s="213"/>
      <c r="O547" s="213"/>
      <c r="P547" s="213"/>
      <c r="Q547" s="213"/>
      <c r="R547" s="213"/>
      <c r="S547" s="213"/>
      <c r="T547" s="214"/>
      <c r="AT547" s="215" t="s">
        <v>128</v>
      </c>
      <c r="AU547" s="215" t="s">
        <v>80</v>
      </c>
      <c r="AV547" s="13" t="s">
        <v>80</v>
      </c>
      <c r="AW547" s="13" t="s">
        <v>32</v>
      </c>
      <c r="AX547" s="13" t="s">
        <v>70</v>
      </c>
      <c r="AY547" s="215" t="s">
        <v>118</v>
      </c>
    </row>
    <row r="548" spans="1:65" s="14" customFormat="1" ht="10.199999999999999">
      <c r="B548" s="216"/>
      <c r="C548" s="217"/>
      <c r="D548" s="201" t="s">
        <v>128</v>
      </c>
      <c r="E548" s="218" t="s">
        <v>19</v>
      </c>
      <c r="F548" s="219" t="s">
        <v>136</v>
      </c>
      <c r="G548" s="217"/>
      <c r="H548" s="220">
        <v>88</v>
      </c>
      <c r="I548" s="221"/>
      <c r="J548" s="217"/>
      <c r="K548" s="217"/>
      <c r="L548" s="222"/>
      <c r="M548" s="223"/>
      <c r="N548" s="224"/>
      <c r="O548" s="224"/>
      <c r="P548" s="224"/>
      <c r="Q548" s="224"/>
      <c r="R548" s="224"/>
      <c r="S548" s="224"/>
      <c r="T548" s="225"/>
      <c r="AT548" s="226" t="s">
        <v>128</v>
      </c>
      <c r="AU548" s="226" t="s">
        <v>80</v>
      </c>
      <c r="AV548" s="14" t="s">
        <v>126</v>
      </c>
      <c r="AW548" s="14" t="s">
        <v>32</v>
      </c>
      <c r="AX548" s="14" t="s">
        <v>78</v>
      </c>
      <c r="AY548" s="226" t="s">
        <v>118</v>
      </c>
    </row>
    <row r="549" spans="1:65" s="2" customFormat="1" ht="21.6" customHeight="1">
      <c r="A549" s="35"/>
      <c r="B549" s="36"/>
      <c r="C549" s="188" t="s">
        <v>409</v>
      </c>
      <c r="D549" s="188" t="s">
        <v>121</v>
      </c>
      <c r="E549" s="189" t="s">
        <v>614</v>
      </c>
      <c r="F549" s="190" t="s">
        <v>615</v>
      </c>
      <c r="G549" s="191" t="s">
        <v>185</v>
      </c>
      <c r="H549" s="192">
        <v>149.55000000000001</v>
      </c>
      <c r="I549" s="193"/>
      <c r="J549" s="194">
        <f>ROUND(I549*H549,2)</f>
        <v>0</v>
      </c>
      <c r="K549" s="190" t="s">
        <v>125</v>
      </c>
      <c r="L549" s="40"/>
      <c r="M549" s="195" t="s">
        <v>19</v>
      </c>
      <c r="N549" s="196" t="s">
        <v>41</v>
      </c>
      <c r="O549" s="65"/>
      <c r="P549" s="197">
        <f>O549*H549</f>
        <v>0</v>
      </c>
      <c r="Q549" s="197">
        <v>0</v>
      </c>
      <c r="R549" s="197">
        <f>Q549*H549</f>
        <v>0</v>
      </c>
      <c r="S549" s="197">
        <v>0</v>
      </c>
      <c r="T549" s="198">
        <f>S549*H549</f>
        <v>0</v>
      </c>
      <c r="U549" s="35"/>
      <c r="V549" s="35"/>
      <c r="W549" s="35"/>
      <c r="X549" s="35"/>
      <c r="Y549" s="35"/>
      <c r="Z549" s="35"/>
      <c r="AA549" s="35"/>
      <c r="AB549" s="35"/>
      <c r="AC549" s="35"/>
      <c r="AD549" s="35"/>
      <c r="AE549" s="35"/>
      <c r="AR549" s="199" t="s">
        <v>126</v>
      </c>
      <c r="AT549" s="199" t="s">
        <v>121</v>
      </c>
      <c r="AU549" s="199" t="s">
        <v>80</v>
      </c>
      <c r="AY549" s="18" t="s">
        <v>118</v>
      </c>
      <c r="BE549" s="200">
        <f>IF(N549="základní",J549,0)</f>
        <v>0</v>
      </c>
      <c r="BF549" s="200">
        <f>IF(N549="snížená",J549,0)</f>
        <v>0</v>
      </c>
      <c r="BG549" s="200">
        <f>IF(N549="zákl. přenesená",J549,0)</f>
        <v>0</v>
      </c>
      <c r="BH549" s="200">
        <f>IF(N549="sníž. přenesená",J549,0)</f>
        <v>0</v>
      </c>
      <c r="BI549" s="200">
        <f>IF(N549="nulová",J549,0)</f>
        <v>0</v>
      </c>
      <c r="BJ549" s="18" t="s">
        <v>78</v>
      </c>
      <c r="BK549" s="200">
        <f>ROUND(I549*H549,2)</f>
        <v>0</v>
      </c>
      <c r="BL549" s="18" t="s">
        <v>126</v>
      </c>
      <c r="BM549" s="199" t="s">
        <v>616</v>
      </c>
    </row>
    <row r="550" spans="1:65" s="2" customFormat="1" ht="19.2">
      <c r="A550" s="35"/>
      <c r="B550" s="36"/>
      <c r="C550" s="37"/>
      <c r="D550" s="201" t="s">
        <v>127</v>
      </c>
      <c r="E550" s="37"/>
      <c r="F550" s="202" t="s">
        <v>615</v>
      </c>
      <c r="G550" s="37"/>
      <c r="H550" s="37"/>
      <c r="I550" s="109"/>
      <c r="J550" s="37"/>
      <c r="K550" s="37"/>
      <c r="L550" s="40"/>
      <c r="M550" s="203"/>
      <c r="N550" s="204"/>
      <c r="O550" s="65"/>
      <c r="P550" s="65"/>
      <c r="Q550" s="65"/>
      <c r="R550" s="65"/>
      <c r="S550" s="65"/>
      <c r="T550" s="66"/>
      <c r="U550" s="35"/>
      <c r="V550" s="35"/>
      <c r="W550" s="35"/>
      <c r="X550" s="35"/>
      <c r="Y550" s="35"/>
      <c r="Z550" s="35"/>
      <c r="AA550" s="35"/>
      <c r="AB550" s="35"/>
      <c r="AC550" s="35"/>
      <c r="AD550" s="35"/>
      <c r="AE550" s="35"/>
      <c r="AT550" s="18" t="s">
        <v>127</v>
      </c>
      <c r="AU550" s="18" t="s">
        <v>80</v>
      </c>
    </row>
    <row r="551" spans="1:65" s="13" customFormat="1" ht="10.199999999999999">
      <c r="B551" s="205"/>
      <c r="C551" s="206"/>
      <c r="D551" s="201" t="s">
        <v>128</v>
      </c>
      <c r="E551" s="207" t="s">
        <v>19</v>
      </c>
      <c r="F551" s="208" t="s">
        <v>617</v>
      </c>
      <c r="G551" s="206"/>
      <c r="H551" s="209">
        <v>149.55000000000001</v>
      </c>
      <c r="I551" s="210"/>
      <c r="J551" s="206"/>
      <c r="K551" s="206"/>
      <c r="L551" s="211"/>
      <c r="M551" s="212"/>
      <c r="N551" s="213"/>
      <c r="O551" s="213"/>
      <c r="P551" s="213"/>
      <c r="Q551" s="213"/>
      <c r="R551" s="213"/>
      <c r="S551" s="213"/>
      <c r="T551" s="214"/>
      <c r="AT551" s="215" t="s">
        <v>128</v>
      </c>
      <c r="AU551" s="215" t="s">
        <v>80</v>
      </c>
      <c r="AV551" s="13" t="s">
        <v>80</v>
      </c>
      <c r="AW551" s="13" t="s">
        <v>32</v>
      </c>
      <c r="AX551" s="13" t="s">
        <v>70</v>
      </c>
      <c r="AY551" s="215" t="s">
        <v>118</v>
      </c>
    </row>
    <row r="552" spans="1:65" s="14" customFormat="1" ht="10.199999999999999">
      <c r="B552" s="216"/>
      <c r="C552" s="217"/>
      <c r="D552" s="201" t="s">
        <v>128</v>
      </c>
      <c r="E552" s="218" t="s">
        <v>19</v>
      </c>
      <c r="F552" s="219" t="s">
        <v>136</v>
      </c>
      <c r="G552" s="217"/>
      <c r="H552" s="220">
        <v>149.55000000000001</v>
      </c>
      <c r="I552" s="221"/>
      <c r="J552" s="217"/>
      <c r="K552" s="217"/>
      <c r="L552" s="222"/>
      <c r="M552" s="223"/>
      <c r="N552" s="224"/>
      <c r="O552" s="224"/>
      <c r="P552" s="224"/>
      <c r="Q552" s="224"/>
      <c r="R552" s="224"/>
      <c r="S552" s="224"/>
      <c r="T552" s="225"/>
      <c r="AT552" s="226" t="s">
        <v>128</v>
      </c>
      <c r="AU552" s="226" t="s">
        <v>80</v>
      </c>
      <c r="AV552" s="14" t="s">
        <v>126</v>
      </c>
      <c r="AW552" s="14" t="s">
        <v>32</v>
      </c>
      <c r="AX552" s="14" t="s">
        <v>78</v>
      </c>
      <c r="AY552" s="226" t="s">
        <v>118</v>
      </c>
    </row>
    <row r="553" spans="1:65" s="2" customFormat="1" ht="21.6" customHeight="1">
      <c r="A553" s="35"/>
      <c r="B553" s="36"/>
      <c r="C553" s="188" t="s">
        <v>618</v>
      </c>
      <c r="D553" s="188" t="s">
        <v>121</v>
      </c>
      <c r="E553" s="189" t="s">
        <v>619</v>
      </c>
      <c r="F553" s="190" t="s">
        <v>620</v>
      </c>
      <c r="G553" s="191" t="s">
        <v>185</v>
      </c>
      <c r="H553" s="192">
        <v>149.55000000000001</v>
      </c>
      <c r="I553" s="193"/>
      <c r="J553" s="194">
        <f>ROUND(I553*H553,2)</f>
        <v>0</v>
      </c>
      <c r="K553" s="190" t="s">
        <v>125</v>
      </c>
      <c r="L553" s="40"/>
      <c r="M553" s="195" t="s">
        <v>19</v>
      </c>
      <c r="N553" s="196" t="s">
        <v>41</v>
      </c>
      <c r="O553" s="65"/>
      <c r="P553" s="197">
        <f>O553*H553</f>
        <v>0</v>
      </c>
      <c r="Q553" s="197">
        <v>0</v>
      </c>
      <c r="R553" s="197">
        <f>Q553*H553</f>
        <v>0</v>
      </c>
      <c r="S553" s="197">
        <v>0</v>
      </c>
      <c r="T553" s="198">
        <f>S553*H553</f>
        <v>0</v>
      </c>
      <c r="U553" s="35"/>
      <c r="V553" s="35"/>
      <c r="W553" s="35"/>
      <c r="X553" s="35"/>
      <c r="Y553" s="35"/>
      <c r="Z553" s="35"/>
      <c r="AA553" s="35"/>
      <c r="AB553" s="35"/>
      <c r="AC553" s="35"/>
      <c r="AD553" s="35"/>
      <c r="AE553" s="35"/>
      <c r="AR553" s="199" t="s">
        <v>126</v>
      </c>
      <c r="AT553" s="199" t="s">
        <v>121</v>
      </c>
      <c r="AU553" s="199" t="s">
        <v>80</v>
      </c>
      <c r="AY553" s="18" t="s">
        <v>118</v>
      </c>
      <c r="BE553" s="200">
        <f>IF(N553="základní",J553,0)</f>
        <v>0</v>
      </c>
      <c r="BF553" s="200">
        <f>IF(N553="snížená",J553,0)</f>
        <v>0</v>
      </c>
      <c r="BG553" s="200">
        <f>IF(N553="zákl. přenesená",J553,0)</f>
        <v>0</v>
      </c>
      <c r="BH553" s="200">
        <f>IF(N553="sníž. přenesená",J553,0)</f>
        <v>0</v>
      </c>
      <c r="BI553" s="200">
        <f>IF(N553="nulová",J553,0)</f>
        <v>0</v>
      </c>
      <c r="BJ553" s="18" t="s">
        <v>78</v>
      </c>
      <c r="BK553" s="200">
        <f>ROUND(I553*H553,2)</f>
        <v>0</v>
      </c>
      <c r="BL553" s="18" t="s">
        <v>126</v>
      </c>
      <c r="BM553" s="199" t="s">
        <v>621</v>
      </c>
    </row>
    <row r="554" spans="1:65" s="2" customFormat="1" ht="19.2">
      <c r="A554" s="35"/>
      <c r="B554" s="36"/>
      <c r="C554" s="37"/>
      <c r="D554" s="201" t="s">
        <v>127</v>
      </c>
      <c r="E554" s="37"/>
      <c r="F554" s="202" t="s">
        <v>620</v>
      </c>
      <c r="G554" s="37"/>
      <c r="H554" s="37"/>
      <c r="I554" s="109"/>
      <c r="J554" s="37"/>
      <c r="K554" s="37"/>
      <c r="L554" s="40"/>
      <c r="M554" s="203"/>
      <c r="N554" s="204"/>
      <c r="O554" s="65"/>
      <c r="P554" s="65"/>
      <c r="Q554" s="65"/>
      <c r="R554" s="65"/>
      <c r="S554" s="65"/>
      <c r="T554" s="66"/>
      <c r="U554" s="35"/>
      <c r="V554" s="35"/>
      <c r="W554" s="35"/>
      <c r="X554" s="35"/>
      <c r="Y554" s="35"/>
      <c r="Z554" s="35"/>
      <c r="AA554" s="35"/>
      <c r="AB554" s="35"/>
      <c r="AC554" s="35"/>
      <c r="AD554" s="35"/>
      <c r="AE554" s="35"/>
      <c r="AT554" s="18" t="s">
        <v>127</v>
      </c>
      <c r="AU554" s="18" t="s">
        <v>80</v>
      </c>
    </row>
    <row r="555" spans="1:65" s="13" customFormat="1" ht="10.199999999999999">
      <c r="B555" s="205"/>
      <c r="C555" s="206"/>
      <c r="D555" s="201" t="s">
        <v>128</v>
      </c>
      <c r="E555" s="207" t="s">
        <v>19</v>
      </c>
      <c r="F555" s="208" t="s">
        <v>617</v>
      </c>
      <c r="G555" s="206"/>
      <c r="H555" s="209">
        <v>149.55000000000001</v>
      </c>
      <c r="I555" s="210"/>
      <c r="J555" s="206"/>
      <c r="K555" s="206"/>
      <c r="L555" s="211"/>
      <c r="M555" s="212"/>
      <c r="N555" s="213"/>
      <c r="O555" s="213"/>
      <c r="P555" s="213"/>
      <c r="Q555" s="213"/>
      <c r="R555" s="213"/>
      <c r="S555" s="213"/>
      <c r="T555" s="214"/>
      <c r="AT555" s="215" t="s">
        <v>128</v>
      </c>
      <c r="AU555" s="215" t="s">
        <v>80</v>
      </c>
      <c r="AV555" s="13" t="s">
        <v>80</v>
      </c>
      <c r="AW555" s="13" t="s">
        <v>32</v>
      </c>
      <c r="AX555" s="13" t="s">
        <v>70</v>
      </c>
      <c r="AY555" s="215" t="s">
        <v>118</v>
      </c>
    </row>
    <row r="556" spans="1:65" s="14" customFormat="1" ht="10.199999999999999">
      <c r="B556" s="216"/>
      <c r="C556" s="217"/>
      <c r="D556" s="201" t="s">
        <v>128</v>
      </c>
      <c r="E556" s="218" t="s">
        <v>19</v>
      </c>
      <c r="F556" s="219" t="s">
        <v>136</v>
      </c>
      <c r="G556" s="217"/>
      <c r="H556" s="220">
        <v>149.55000000000001</v>
      </c>
      <c r="I556" s="221"/>
      <c r="J556" s="217"/>
      <c r="K556" s="217"/>
      <c r="L556" s="222"/>
      <c r="M556" s="223"/>
      <c r="N556" s="224"/>
      <c r="O556" s="224"/>
      <c r="P556" s="224"/>
      <c r="Q556" s="224"/>
      <c r="R556" s="224"/>
      <c r="S556" s="224"/>
      <c r="T556" s="225"/>
      <c r="AT556" s="226" t="s">
        <v>128</v>
      </c>
      <c r="AU556" s="226" t="s">
        <v>80</v>
      </c>
      <c r="AV556" s="14" t="s">
        <v>126</v>
      </c>
      <c r="AW556" s="14" t="s">
        <v>32</v>
      </c>
      <c r="AX556" s="14" t="s">
        <v>78</v>
      </c>
      <c r="AY556" s="226" t="s">
        <v>118</v>
      </c>
    </row>
    <row r="557" spans="1:65" s="2" customFormat="1" ht="21.6" customHeight="1">
      <c r="A557" s="35"/>
      <c r="B557" s="36"/>
      <c r="C557" s="188" t="s">
        <v>421</v>
      </c>
      <c r="D557" s="188" t="s">
        <v>121</v>
      </c>
      <c r="E557" s="189" t="s">
        <v>622</v>
      </c>
      <c r="F557" s="190" t="s">
        <v>623</v>
      </c>
      <c r="G557" s="191" t="s">
        <v>233</v>
      </c>
      <c r="H557" s="192">
        <v>1</v>
      </c>
      <c r="I557" s="193"/>
      <c r="J557" s="194">
        <f>ROUND(I557*H557,2)</f>
        <v>0</v>
      </c>
      <c r="K557" s="190" t="s">
        <v>125</v>
      </c>
      <c r="L557" s="40"/>
      <c r="M557" s="195" t="s">
        <v>19</v>
      </c>
      <c r="N557" s="196" t="s">
        <v>41</v>
      </c>
      <c r="O557" s="65"/>
      <c r="P557" s="197">
        <f>O557*H557</f>
        <v>0</v>
      </c>
      <c r="Q557" s="197">
        <v>0</v>
      </c>
      <c r="R557" s="197">
        <f>Q557*H557</f>
        <v>0</v>
      </c>
      <c r="S557" s="197">
        <v>0</v>
      </c>
      <c r="T557" s="198">
        <f>S557*H557</f>
        <v>0</v>
      </c>
      <c r="U557" s="35"/>
      <c r="V557" s="35"/>
      <c r="W557" s="35"/>
      <c r="X557" s="35"/>
      <c r="Y557" s="35"/>
      <c r="Z557" s="35"/>
      <c r="AA557" s="35"/>
      <c r="AB557" s="35"/>
      <c r="AC557" s="35"/>
      <c r="AD557" s="35"/>
      <c r="AE557" s="35"/>
      <c r="AR557" s="199" t="s">
        <v>126</v>
      </c>
      <c r="AT557" s="199" t="s">
        <v>121</v>
      </c>
      <c r="AU557" s="199" t="s">
        <v>80</v>
      </c>
      <c r="AY557" s="18" t="s">
        <v>118</v>
      </c>
      <c r="BE557" s="200">
        <f>IF(N557="základní",J557,0)</f>
        <v>0</v>
      </c>
      <c r="BF557" s="200">
        <f>IF(N557="snížená",J557,0)</f>
        <v>0</v>
      </c>
      <c r="BG557" s="200">
        <f>IF(N557="zákl. přenesená",J557,0)</f>
        <v>0</v>
      </c>
      <c r="BH557" s="200">
        <f>IF(N557="sníž. přenesená",J557,0)</f>
        <v>0</v>
      </c>
      <c r="BI557" s="200">
        <f>IF(N557="nulová",J557,0)</f>
        <v>0</v>
      </c>
      <c r="BJ557" s="18" t="s">
        <v>78</v>
      </c>
      <c r="BK557" s="200">
        <f>ROUND(I557*H557,2)</f>
        <v>0</v>
      </c>
      <c r="BL557" s="18" t="s">
        <v>126</v>
      </c>
      <c r="BM557" s="199" t="s">
        <v>624</v>
      </c>
    </row>
    <row r="558" spans="1:65" s="2" customFormat="1" ht="19.2">
      <c r="A558" s="35"/>
      <c r="B558" s="36"/>
      <c r="C558" s="37"/>
      <c r="D558" s="201" t="s">
        <v>127</v>
      </c>
      <c r="E558" s="37"/>
      <c r="F558" s="202" t="s">
        <v>623</v>
      </c>
      <c r="G558" s="37"/>
      <c r="H558" s="37"/>
      <c r="I558" s="109"/>
      <c r="J558" s="37"/>
      <c r="K558" s="37"/>
      <c r="L558" s="40"/>
      <c r="M558" s="203"/>
      <c r="N558" s="204"/>
      <c r="O558" s="65"/>
      <c r="P558" s="65"/>
      <c r="Q558" s="65"/>
      <c r="R558" s="65"/>
      <c r="S558" s="65"/>
      <c r="T558" s="66"/>
      <c r="U558" s="35"/>
      <c r="V558" s="35"/>
      <c r="W558" s="35"/>
      <c r="X558" s="35"/>
      <c r="Y558" s="35"/>
      <c r="Z558" s="35"/>
      <c r="AA558" s="35"/>
      <c r="AB558" s="35"/>
      <c r="AC558" s="35"/>
      <c r="AD558" s="35"/>
      <c r="AE558" s="35"/>
      <c r="AT558" s="18" t="s">
        <v>127</v>
      </c>
      <c r="AU558" s="18" t="s">
        <v>80</v>
      </c>
    </row>
    <row r="559" spans="1:65" s="2" customFormat="1" ht="21.6" customHeight="1">
      <c r="A559" s="35"/>
      <c r="B559" s="36"/>
      <c r="C559" s="188" t="s">
        <v>625</v>
      </c>
      <c r="D559" s="188" t="s">
        <v>121</v>
      </c>
      <c r="E559" s="189" t="s">
        <v>626</v>
      </c>
      <c r="F559" s="190" t="s">
        <v>627</v>
      </c>
      <c r="G559" s="191" t="s">
        <v>233</v>
      </c>
      <c r="H559" s="192">
        <v>1</v>
      </c>
      <c r="I559" s="193"/>
      <c r="J559" s="194">
        <f>ROUND(I559*H559,2)</f>
        <v>0</v>
      </c>
      <c r="K559" s="190" t="s">
        <v>125</v>
      </c>
      <c r="L559" s="40"/>
      <c r="M559" s="195" t="s">
        <v>19</v>
      </c>
      <c r="N559" s="196" t="s">
        <v>41</v>
      </c>
      <c r="O559" s="65"/>
      <c r="P559" s="197">
        <f>O559*H559</f>
        <v>0</v>
      </c>
      <c r="Q559" s="197">
        <v>0</v>
      </c>
      <c r="R559" s="197">
        <f>Q559*H559</f>
        <v>0</v>
      </c>
      <c r="S559" s="197">
        <v>0</v>
      </c>
      <c r="T559" s="198">
        <f>S559*H559</f>
        <v>0</v>
      </c>
      <c r="U559" s="35"/>
      <c r="V559" s="35"/>
      <c r="W559" s="35"/>
      <c r="X559" s="35"/>
      <c r="Y559" s="35"/>
      <c r="Z559" s="35"/>
      <c r="AA559" s="35"/>
      <c r="AB559" s="35"/>
      <c r="AC559" s="35"/>
      <c r="AD559" s="35"/>
      <c r="AE559" s="35"/>
      <c r="AR559" s="199" t="s">
        <v>126</v>
      </c>
      <c r="AT559" s="199" t="s">
        <v>121</v>
      </c>
      <c r="AU559" s="199" t="s">
        <v>80</v>
      </c>
      <c r="AY559" s="18" t="s">
        <v>118</v>
      </c>
      <c r="BE559" s="200">
        <f>IF(N559="základní",J559,0)</f>
        <v>0</v>
      </c>
      <c r="BF559" s="200">
        <f>IF(N559="snížená",J559,0)</f>
        <v>0</v>
      </c>
      <c r="BG559" s="200">
        <f>IF(N559="zákl. přenesená",J559,0)</f>
        <v>0</v>
      </c>
      <c r="BH559" s="200">
        <f>IF(N559="sníž. přenesená",J559,0)</f>
        <v>0</v>
      </c>
      <c r="BI559" s="200">
        <f>IF(N559="nulová",J559,0)</f>
        <v>0</v>
      </c>
      <c r="BJ559" s="18" t="s">
        <v>78</v>
      </c>
      <c r="BK559" s="200">
        <f>ROUND(I559*H559,2)</f>
        <v>0</v>
      </c>
      <c r="BL559" s="18" t="s">
        <v>126</v>
      </c>
      <c r="BM559" s="199" t="s">
        <v>628</v>
      </c>
    </row>
    <row r="560" spans="1:65" s="2" customFormat="1" ht="19.2">
      <c r="A560" s="35"/>
      <c r="B560" s="36"/>
      <c r="C560" s="37"/>
      <c r="D560" s="201" t="s">
        <v>127</v>
      </c>
      <c r="E560" s="37"/>
      <c r="F560" s="202" t="s">
        <v>627</v>
      </c>
      <c r="G560" s="37"/>
      <c r="H560" s="37"/>
      <c r="I560" s="109"/>
      <c r="J560" s="37"/>
      <c r="K560" s="37"/>
      <c r="L560" s="40"/>
      <c r="M560" s="203"/>
      <c r="N560" s="204"/>
      <c r="O560" s="65"/>
      <c r="P560" s="65"/>
      <c r="Q560" s="65"/>
      <c r="R560" s="65"/>
      <c r="S560" s="65"/>
      <c r="T560" s="66"/>
      <c r="U560" s="35"/>
      <c r="V560" s="35"/>
      <c r="W560" s="35"/>
      <c r="X560" s="35"/>
      <c r="Y560" s="35"/>
      <c r="Z560" s="35"/>
      <c r="AA560" s="35"/>
      <c r="AB560" s="35"/>
      <c r="AC560" s="35"/>
      <c r="AD560" s="35"/>
      <c r="AE560" s="35"/>
      <c r="AT560" s="18" t="s">
        <v>127</v>
      </c>
      <c r="AU560" s="18" t="s">
        <v>80</v>
      </c>
    </row>
    <row r="561" spans="1:65" s="2" customFormat="1" ht="21.6" customHeight="1">
      <c r="A561" s="35"/>
      <c r="B561" s="36"/>
      <c r="C561" s="188" t="s">
        <v>435</v>
      </c>
      <c r="D561" s="188" t="s">
        <v>121</v>
      </c>
      <c r="E561" s="189" t="s">
        <v>629</v>
      </c>
      <c r="F561" s="190" t="s">
        <v>630</v>
      </c>
      <c r="G561" s="191" t="s">
        <v>233</v>
      </c>
      <c r="H561" s="192">
        <v>1</v>
      </c>
      <c r="I561" s="193"/>
      <c r="J561" s="194">
        <f>ROUND(I561*H561,2)</f>
        <v>0</v>
      </c>
      <c r="K561" s="190" t="s">
        <v>125</v>
      </c>
      <c r="L561" s="40"/>
      <c r="M561" s="195" t="s">
        <v>19</v>
      </c>
      <c r="N561" s="196" t="s">
        <v>41</v>
      </c>
      <c r="O561" s="65"/>
      <c r="P561" s="197">
        <f>O561*H561</f>
        <v>0</v>
      </c>
      <c r="Q561" s="197">
        <v>0</v>
      </c>
      <c r="R561" s="197">
        <f>Q561*H561</f>
        <v>0</v>
      </c>
      <c r="S561" s="197">
        <v>0</v>
      </c>
      <c r="T561" s="198">
        <f>S561*H561</f>
        <v>0</v>
      </c>
      <c r="U561" s="35"/>
      <c r="V561" s="35"/>
      <c r="W561" s="35"/>
      <c r="X561" s="35"/>
      <c r="Y561" s="35"/>
      <c r="Z561" s="35"/>
      <c r="AA561" s="35"/>
      <c r="AB561" s="35"/>
      <c r="AC561" s="35"/>
      <c r="AD561" s="35"/>
      <c r="AE561" s="35"/>
      <c r="AR561" s="199" t="s">
        <v>126</v>
      </c>
      <c r="AT561" s="199" t="s">
        <v>121</v>
      </c>
      <c r="AU561" s="199" t="s">
        <v>80</v>
      </c>
      <c r="AY561" s="18" t="s">
        <v>118</v>
      </c>
      <c r="BE561" s="200">
        <f>IF(N561="základní",J561,0)</f>
        <v>0</v>
      </c>
      <c r="BF561" s="200">
        <f>IF(N561="snížená",J561,0)</f>
        <v>0</v>
      </c>
      <c r="BG561" s="200">
        <f>IF(N561="zákl. přenesená",J561,0)</f>
        <v>0</v>
      </c>
      <c r="BH561" s="200">
        <f>IF(N561="sníž. přenesená",J561,0)</f>
        <v>0</v>
      </c>
      <c r="BI561" s="200">
        <f>IF(N561="nulová",J561,0)</f>
        <v>0</v>
      </c>
      <c r="BJ561" s="18" t="s">
        <v>78</v>
      </c>
      <c r="BK561" s="200">
        <f>ROUND(I561*H561,2)</f>
        <v>0</v>
      </c>
      <c r="BL561" s="18" t="s">
        <v>126</v>
      </c>
      <c r="BM561" s="199" t="s">
        <v>631</v>
      </c>
    </row>
    <row r="562" spans="1:65" s="2" customFormat="1" ht="19.2">
      <c r="A562" s="35"/>
      <c r="B562" s="36"/>
      <c r="C562" s="37"/>
      <c r="D562" s="201" t="s">
        <v>127</v>
      </c>
      <c r="E562" s="37"/>
      <c r="F562" s="202" t="s">
        <v>630</v>
      </c>
      <c r="G562" s="37"/>
      <c r="H562" s="37"/>
      <c r="I562" s="109"/>
      <c r="J562" s="37"/>
      <c r="K562" s="37"/>
      <c r="L562" s="40"/>
      <c r="M562" s="203"/>
      <c r="N562" s="204"/>
      <c r="O562" s="65"/>
      <c r="P562" s="65"/>
      <c r="Q562" s="65"/>
      <c r="R562" s="65"/>
      <c r="S562" s="65"/>
      <c r="T562" s="66"/>
      <c r="U562" s="35"/>
      <c r="V562" s="35"/>
      <c r="W562" s="35"/>
      <c r="X562" s="35"/>
      <c r="Y562" s="35"/>
      <c r="Z562" s="35"/>
      <c r="AA562" s="35"/>
      <c r="AB562" s="35"/>
      <c r="AC562" s="35"/>
      <c r="AD562" s="35"/>
      <c r="AE562" s="35"/>
      <c r="AT562" s="18" t="s">
        <v>127</v>
      </c>
      <c r="AU562" s="18" t="s">
        <v>80</v>
      </c>
    </row>
    <row r="563" spans="1:65" s="2" customFormat="1" ht="14.4" customHeight="1">
      <c r="A563" s="35"/>
      <c r="B563" s="36"/>
      <c r="C563" s="188" t="s">
        <v>632</v>
      </c>
      <c r="D563" s="188" t="s">
        <v>121</v>
      </c>
      <c r="E563" s="189" t="s">
        <v>633</v>
      </c>
      <c r="F563" s="190" t="s">
        <v>634</v>
      </c>
      <c r="G563" s="191" t="s">
        <v>233</v>
      </c>
      <c r="H563" s="192">
        <v>4</v>
      </c>
      <c r="I563" s="193"/>
      <c r="J563" s="194">
        <f>ROUND(I563*H563,2)</f>
        <v>0</v>
      </c>
      <c r="K563" s="190" t="s">
        <v>125</v>
      </c>
      <c r="L563" s="40"/>
      <c r="M563" s="195" t="s">
        <v>19</v>
      </c>
      <c r="N563" s="196" t="s">
        <v>41</v>
      </c>
      <c r="O563" s="65"/>
      <c r="P563" s="197">
        <f>O563*H563</f>
        <v>0</v>
      </c>
      <c r="Q563" s="197">
        <v>0</v>
      </c>
      <c r="R563" s="197">
        <f>Q563*H563</f>
        <v>0</v>
      </c>
      <c r="S563" s="197">
        <v>0</v>
      </c>
      <c r="T563" s="198">
        <f>S563*H563</f>
        <v>0</v>
      </c>
      <c r="U563" s="35"/>
      <c r="V563" s="35"/>
      <c r="W563" s="35"/>
      <c r="X563" s="35"/>
      <c r="Y563" s="35"/>
      <c r="Z563" s="35"/>
      <c r="AA563" s="35"/>
      <c r="AB563" s="35"/>
      <c r="AC563" s="35"/>
      <c r="AD563" s="35"/>
      <c r="AE563" s="35"/>
      <c r="AR563" s="199" t="s">
        <v>126</v>
      </c>
      <c r="AT563" s="199" t="s">
        <v>121</v>
      </c>
      <c r="AU563" s="199" t="s">
        <v>80</v>
      </c>
      <c r="AY563" s="18" t="s">
        <v>118</v>
      </c>
      <c r="BE563" s="200">
        <f>IF(N563="základní",J563,0)</f>
        <v>0</v>
      </c>
      <c r="BF563" s="200">
        <f>IF(N563="snížená",J563,0)</f>
        <v>0</v>
      </c>
      <c r="BG563" s="200">
        <f>IF(N563="zákl. přenesená",J563,0)</f>
        <v>0</v>
      </c>
      <c r="BH563" s="200">
        <f>IF(N563="sníž. přenesená",J563,0)</f>
        <v>0</v>
      </c>
      <c r="BI563" s="200">
        <f>IF(N563="nulová",J563,0)</f>
        <v>0</v>
      </c>
      <c r="BJ563" s="18" t="s">
        <v>78</v>
      </c>
      <c r="BK563" s="200">
        <f>ROUND(I563*H563,2)</f>
        <v>0</v>
      </c>
      <c r="BL563" s="18" t="s">
        <v>126</v>
      </c>
      <c r="BM563" s="199" t="s">
        <v>635</v>
      </c>
    </row>
    <row r="564" spans="1:65" s="2" customFormat="1" ht="10.199999999999999">
      <c r="A564" s="35"/>
      <c r="B564" s="36"/>
      <c r="C564" s="37"/>
      <c r="D564" s="201" t="s">
        <v>127</v>
      </c>
      <c r="E564" s="37"/>
      <c r="F564" s="202" t="s">
        <v>634</v>
      </c>
      <c r="G564" s="37"/>
      <c r="H564" s="37"/>
      <c r="I564" s="109"/>
      <c r="J564" s="37"/>
      <c r="K564" s="37"/>
      <c r="L564" s="40"/>
      <c r="M564" s="203"/>
      <c r="N564" s="204"/>
      <c r="O564" s="65"/>
      <c r="P564" s="65"/>
      <c r="Q564" s="65"/>
      <c r="R564" s="65"/>
      <c r="S564" s="65"/>
      <c r="T564" s="66"/>
      <c r="U564" s="35"/>
      <c r="V564" s="35"/>
      <c r="W564" s="35"/>
      <c r="X564" s="35"/>
      <c r="Y564" s="35"/>
      <c r="Z564" s="35"/>
      <c r="AA564" s="35"/>
      <c r="AB564" s="35"/>
      <c r="AC564" s="35"/>
      <c r="AD564" s="35"/>
      <c r="AE564" s="35"/>
      <c r="AT564" s="18" t="s">
        <v>127</v>
      </c>
      <c r="AU564" s="18" t="s">
        <v>80</v>
      </c>
    </row>
    <row r="565" spans="1:65" s="2" customFormat="1" ht="14.4" customHeight="1">
      <c r="A565" s="35"/>
      <c r="B565" s="36"/>
      <c r="C565" s="188" t="s">
        <v>438</v>
      </c>
      <c r="D565" s="188" t="s">
        <v>121</v>
      </c>
      <c r="E565" s="189" t="s">
        <v>636</v>
      </c>
      <c r="F565" s="190" t="s">
        <v>637</v>
      </c>
      <c r="G565" s="191" t="s">
        <v>233</v>
      </c>
      <c r="H565" s="192">
        <v>3</v>
      </c>
      <c r="I565" s="193"/>
      <c r="J565" s="194">
        <f>ROUND(I565*H565,2)</f>
        <v>0</v>
      </c>
      <c r="K565" s="190" t="s">
        <v>125</v>
      </c>
      <c r="L565" s="40"/>
      <c r="M565" s="195" t="s">
        <v>19</v>
      </c>
      <c r="N565" s="196" t="s">
        <v>41</v>
      </c>
      <c r="O565" s="65"/>
      <c r="P565" s="197">
        <f>O565*H565</f>
        <v>0</v>
      </c>
      <c r="Q565" s="197">
        <v>0</v>
      </c>
      <c r="R565" s="197">
        <f>Q565*H565</f>
        <v>0</v>
      </c>
      <c r="S565" s="197">
        <v>0</v>
      </c>
      <c r="T565" s="198">
        <f>S565*H565</f>
        <v>0</v>
      </c>
      <c r="U565" s="35"/>
      <c r="V565" s="35"/>
      <c r="W565" s="35"/>
      <c r="X565" s="35"/>
      <c r="Y565" s="35"/>
      <c r="Z565" s="35"/>
      <c r="AA565" s="35"/>
      <c r="AB565" s="35"/>
      <c r="AC565" s="35"/>
      <c r="AD565" s="35"/>
      <c r="AE565" s="35"/>
      <c r="AR565" s="199" t="s">
        <v>126</v>
      </c>
      <c r="AT565" s="199" t="s">
        <v>121</v>
      </c>
      <c r="AU565" s="199" t="s">
        <v>80</v>
      </c>
      <c r="AY565" s="18" t="s">
        <v>118</v>
      </c>
      <c r="BE565" s="200">
        <f>IF(N565="základní",J565,0)</f>
        <v>0</v>
      </c>
      <c r="BF565" s="200">
        <f>IF(N565="snížená",J565,0)</f>
        <v>0</v>
      </c>
      <c r="BG565" s="200">
        <f>IF(N565="zákl. přenesená",J565,0)</f>
        <v>0</v>
      </c>
      <c r="BH565" s="200">
        <f>IF(N565="sníž. přenesená",J565,0)</f>
        <v>0</v>
      </c>
      <c r="BI565" s="200">
        <f>IF(N565="nulová",J565,0)</f>
        <v>0</v>
      </c>
      <c r="BJ565" s="18" t="s">
        <v>78</v>
      </c>
      <c r="BK565" s="200">
        <f>ROUND(I565*H565,2)</f>
        <v>0</v>
      </c>
      <c r="BL565" s="18" t="s">
        <v>126</v>
      </c>
      <c r="BM565" s="199" t="s">
        <v>638</v>
      </c>
    </row>
    <row r="566" spans="1:65" s="2" customFormat="1" ht="10.199999999999999">
      <c r="A566" s="35"/>
      <c r="B566" s="36"/>
      <c r="C566" s="37"/>
      <c r="D566" s="201" t="s">
        <v>127</v>
      </c>
      <c r="E566" s="37"/>
      <c r="F566" s="202" t="s">
        <v>637</v>
      </c>
      <c r="G566" s="37"/>
      <c r="H566" s="37"/>
      <c r="I566" s="109"/>
      <c r="J566" s="37"/>
      <c r="K566" s="37"/>
      <c r="L566" s="40"/>
      <c r="M566" s="203"/>
      <c r="N566" s="204"/>
      <c r="O566" s="65"/>
      <c r="P566" s="65"/>
      <c r="Q566" s="65"/>
      <c r="R566" s="65"/>
      <c r="S566" s="65"/>
      <c r="T566" s="66"/>
      <c r="U566" s="35"/>
      <c r="V566" s="35"/>
      <c r="W566" s="35"/>
      <c r="X566" s="35"/>
      <c r="Y566" s="35"/>
      <c r="Z566" s="35"/>
      <c r="AA566" s="35"/>
      <c r="AB566" s="35"/>
      <c r="AC566" s="35"/>
      <c r="AD566" s="35"/>
      <c r="AE566" s="35"/>
      <c r="AT566" s="18" t="s">
        <v>127</v>
      </c>
      <c r="AU566" s="18" t="s">
        <v>80</v>
      </c>
    </row>
    <row r="567" spans="1:65" s="13" customFormat="1" ht="10.199999999999999">
      <c r="B567" s="205"/>
      <c r="C567" s="206"/>
      <c r="D567" s="201" t="s">
        <v>128</v>
      </c>
      <c r="E567" s="207" t="s">
        <v>19</v>
      </c>
      <c r="F567" s="208" t="s">
        <v>639</v>
      </c>
      <c r="G567" s="206"/>
      <c r="H567" s="209">
        <v>3</v>
      </c>
      <c r="I567" s="210"/>
      <c r="J567" s="206"/>
      <c r="K567" s="206"/>
      <c r="L567" s="211"/>
      <c r="M567" s="212"/>
      <c r="N567" s="213"/>
      <c r="O567" s="213"/>
      <c r="P567" s="213"/>
      <c r="Q567" s="213"/>
      <c r="R567" s="213"/>
      <c r="S567" s="213"/>
      <c r="T567" s="214"/>
      <c r="AT567" s="215" t="s">
        <v>128</v>
      </c>
      <c r="AU567" s="215" t="s">
        <v>80</v>
      </c>
      <c r="AV567" s="13" t="s">
        <v>80</v>
      </c>
      <c r="AW567" s="13" t="s">
        <v>32</v>
      </c>
      <c r="AX567" s="13" t="s">
        <v>70</v>
      </c>
      <c r="AY567" s="215" t="s">
        <v>118</v>
      </c>
    </row>
    <row r="568" spans="1:65" s="14" customFormat="1" ht="10.199999999999999">
      <c r="B568" s="216"/>
      <c r="C568" s="217"/>
      <c r="D568" s="201" t="s">
        <v>128</v>
      </c>
      <c r="E568" s="218" t="s">
        <v>19</v>
      </c>
      <c r="F568" s="219" t="s">
        <v>136</v>
      </c>
      <c r="G568" s="217"/>
      <c r="H568" s="220">
        <v>3</v>
      </c>
      <c r="I568" s="221"/>
      <c r="J568" s="217"/>
      <c r="K568" s="217"/>
      <c r="L568" s="222"/>
      <c r="M568" s="223"/>
      <c r="N568" s="224"/>
      <c r="O568" s="224"/>
      <c r="P568" s="224"/>
      <c r="Q568" s="224"/>
      <c r="R568" s="224"/>
      <c r="S568" s="224"/>
      <c r="T568" s="225"/>
      <c r="AT568" s="226" t="s">
        <v>128</v>
      </c>
      <c r="AU568" s="226" t="s">
        <v>80</v>
      </c>
      <c r="AV568" s="14" t="s">
        <v>126</v>
      </c>
      <c r="AW568" s="14" t="s">
        <v>32</v>
      </c>
      <c r="AX568" s="14" t="s">
        <v>78</v>
      </c>
      <c r="AY568" s="226" t="s">
        <v>118</v>
      </c>
    </row>
    <row r="569" spans="1:65" s="2" customFormat="1" ht="21.6" customHeight="1">
      <c r="A569" s="35"/>
      <c r="B569" s="36"/>
      <c r="C569" s="188" t="s">
        <v>640</v>
      </c>
      <c r="D569" s="188" t="s">
        <v>121</v>
      </c>
      <c r="E569" s="189" t="s">
        <v>641</v>
      </c>
      <c r="F569" s="190" t="s">
        <v>642</v>
      </c>
      <c r="G569" s="191" t="s">
        <v>233</v>
      </c>
      <c r="H569" s="192">
        <v>4</v>
      </c>
      <c r="I569" s="193"/>
      <c r="J569" s="194">
        <f>ROUND(I569*H569,2)</f>
        <v>0</v>
      </c>
      <c r="K569" s="190" t="s">
        <v>125</v>
      </c>
      <c r="L569" s="40"/>
      <c r="M569" s="195" t="s">
        <v>19</v>
      </c>
      <c r="N569" s="196" t="s">
        <v>41</v>
      </c>
      <c r="O569" s="65"/>
      <c r="P569" s="197">
        <f>O569*H569</f>
        <v>0</v>
      </c>
      <c r="Q569" s="197">
        <v>0</v>
      </c>
      <c r="R569" s="197">
        <f>Q569*H569</f>
        <v>0</v>
      </c>
      <c r="S569" s="197">
        <v>0</v>
      </c>
      <c r="T569" s="198">
        <f>S569*H569</f>
        <v>0</v>
      </c>
      <c r="U569" s="35"/>
      <c r="V569" s="35"/>
      <c r="W569" s="35"/>
      <c r="X569" s="35"/>
      <c r="Y569" s="35"/>
      <c r="Z569" s="35"/>
      <c r="AA569" s="35"/>
      <c r="AB569" s="35"/>
      <c r="AC569" s="35"/>
      <c r="AD569" s="35"/>
      <c r="AE569" s="35"/>
      <c r="AR569" s="199" t="s">
        <v>126</v>
      </c>
      <c r="AT569" s="199" t="s">
        <v>121</v>
      </c>
      <c r="AU569" s="199" t="s">
        <v>80</v>
      </c>
      <c r="AY569" s="18" t="s">
        <v>118</v>
      </c>
      <c r="BE569" s="200">
        <f>IF(N569="základní",J569,0)</f>
        <v>0</v>
      </c>
      <c r="BF569" s="200">
        <f>IF(N569="snížená",J569,0)</f>
        <v>0</v>
      </c>
      <c r="BG569" s="200">
        <f>IF(N569="zákl. přenesená",J569,0)</f>
        <v>0</v>
      </c>
      <c r="BH569" s="200">
        <f>IF(N569="sníž. přenesená",J569,0)</f>
        <v>0</v>
      </c>
      <c r="BI569" s="200">
        <f>IF(N569="nulová",J569,0)</f>
        <v>0</v>
      </c>
      <c r="BJ569" s="18" t="s">
        <v>78</v>
      </c>
      <c r="BK569" s="200">
        <f>ROUND(I569*H569,2)</f>
        <v>0</v>
      </c>
      <c r="BL569" s="18" t="s">
        <v>126</v>
      </c>
      <c r="BM569" s="199" t="s">
        <v>643</v>
      </c>
    </row>
    <row r="570" spans="1:65" s="2" customFormat="1" ht="19.2">
      <c r="A570" s="35"/>
      <c r="B570" s="36"/>
      <c r="C570" s="37"/>
      <c r="D570" s="201" t="s">
        <v>127</v>
      </c>
      <c r="E570" s="37"/>
      <c r="F570" s="202" t="s">
        <v>642</v>
      </c>
      <c r="G570" s="37"/>
      <c r="H570" s="37"/>
      <c r="I570" s="109"/>
      <c r="J570" s="37"/>
      <c r="K570" s="37"/>
      <c r="L570" s="40"/>
      <c r="M570" s="203"/>
      <c r="N570" s="204"/>
      <c r="O570" s="65"/>
      <c r="P570" s="65"/>
      <c r="Q570" s="65"/>
      <c r="R570" s="65"/>
      <c r="S570" s="65"/>
      <c r="T570" s="66"/>
      <c r="U570" s="35"/>
      <c r="V570" s="35"/>
      <c r="W570" s="35"/>
      <c r="X570" s="35"/>
      <c r="Y570" s="35"/>
      <c r="Z570" s="35"/>
      <c r="AA570" s="35"/>
      <c r="AB570" s="35"/>
      <c r="AC570" s="35"/>
      <c r="AD570" s="35"/>
      <c r="AE570" s="35"/>
      <c r="AT570" s="18" t="s">
        <v>127</v>
      </c>
      <c r="AU570" s="18" t="s">
        <v>80</v>
      </c>
    </row>
    <row r="571" spans="1:65" s="13" customFormat="1" ht="10.199999999999999">
      <c r="B571" s="205"/>
      <c r="C571" s="206"/>
      <c r="D571" s="201" t="s">
        <v>128</v>
      </c>
      <c r="E571" s="207" t="s">
        <v>19</v>
      </c>
      <c r="F571" s="208" t="s">
        <v>644</v>
      </c>
      <c r="G571" s="206"/>
      <c r="H571" s="209">
        <v>4</v>
      </c>
      <c r="I571" s="210"/>
      <c r="J571" s="206"/>
      <c r="K571" s="206"/>
      <c r="L571" s="211"/>
      <c r="M571" s="212"/>
      <c r="N571" s="213"/>
      <c r="O571" s="213"/>
      <c r="P571" s="213"/>
      <c r="Q571" s="213"/>
      <c r="R571" s="213"/>
      <c r="S571" s="213"/>
      <c r="T571" s="214"/>
      <c r="AT571" s="215" t="s">
        <v>128</v>
      </c>
      <c r="AU571" s="215" t="s">
        <v>80</v>
      </c>
      <c r="AV571" s="13" t="s">
        <v>80</v>
      </c>
      <c r="AW571" s="13" t="s">
        <v>32</v>
      </c>
      <c r="AX571" s="13" t="s">
        <v>70</v>
      </c>
      <c r="AY571" s="215" t="s">
        <v>118</v>
      </c>
    </row>
    <row r="572" spans="1:65" s="14" customFormat="1" ht="10.199999999999999">
      <c r="B572" s="216"/>
      <c r="C572" s="217"/>
      <c r="D572" s="201" t="s">
        <v>128</v>
      </c>
      <c r="E572" s="218" t="s">
        <v>19</v>
      </c>
      <c r="F572" s="219" t="s">
        <v>136</v>
      </c>
      <c r="G572" s="217"/>
      <c r="H572" s="220">
        <v>4</v>
      </c>
      <c r="I572" s="221"/>
      <c r="J572" s="217"/>
      <c r="K572" s="217"/>
      <c r="L572" s="222"/>
      <c r="M572" s="223"/>
      <c r="N572" s="224"/>
      <c r="O572" s="224"/>
      <c r="P572" s="224"/>
      <c r="Q572" s="224"/>
      <c r="R572" s="224"/>
      <c r="S572" s="224"/>
      <c r="T572" s="225"/>
      <c r="AT572" s="226" t="s">
        <v>128</v>
      </c>
      <c r="AU572" s="226" t="s">
        <v>80</v>
      </c>
      <c r="AV572" s="14" t="s">
        <v>126</v>
      </c>
      <c r="AW572" s="14" t="s">
        <v>32</v>
      </c>
      <c r="AX572" s="14" t="s">
        <v>78</v>
      </c>
      <c r="AY572" s="226" t="s">
        <v>118</v>
      </c>
    </row>
    <row r="573" spans="1:65" s="2" customFormat="1" ht="21.6" customHeight="1">
      <c r="A573" s="35"/>
      <c r="B573" s="36"/>
      <c r="C573" s="188" t="s">
        <v>443</v>
      </c>
      <c r="D573" s="188" t="s">
        <v>121</v>
      </c>
      <c r="E573" s="189" t="s">
        <v>645</v>
      </c>
      <c r="F573" s="190" t="s">
        <v>646</v>
      </c>
      <c r="G573" s="191" t="s">
        <v>233</v>
      </c>
      <c r="H573" s="192">
        <v>10</v>
      </c>
      <c r="I573" s="193"/>
      <c r="J573" s="194">
        <f>ROUND(I573*H573,2)</f>
        <v>0</v>
      </c>
      <c r="K573" s="190" t="s">
        <v>125</v>
      </c>
      <c r="L573" s="40"/>
      <c r="M573" s="195" t="s">
        <v>19</v>
      </c>
      <c r="N573" s="196" t="s">
        <v>41</v>
      </c>
      <c r="O573" s="65"/>
      <c r="P573" s="197">
        <f>O573*H573</f>
        <v>0</v>
      </c>
      <c r="Q573" s="197">
        <v>0</v>
      </c>
      <c r="R573" s="197">
        <f>Q573*H573</f>
        <v>0</v>
      </c>
      <c r="S573" s="197">
        <v>0</v>
      </c>
      <c r="T573" s="198">
        <f>S573*H573</f>
        <v>0</v>
      </c>
      <c r="U573" s="35"/>
      <c r="V573" s="35"/>
      <c r="W573" s="35"/>
      <c r="X573" s="35"/>
      <c r="Y573" s="35"/>
      <c r="Z573" s="35"/>
      <c r="AA573" s="35"/>
      <c r="AB573" s="35"/>
      <c r="AC573" s="35"/>
      <c r="AD573" s="35"/>
      <c r="AE573" s="35"/>
      <c r="AR573" s="199" t="s">
        <v>126</v>
      </c>
      <c r="AT573" s="199" t="s">
        <v>121</v>
      </c>
      <c r="AU573" s="199" t="s">
        <v>80</v>
      </c>
      <c r="AY573" s="18" t="s">
        <v>118</v>
      </c>
      <c r="BE573" s="200">
        <f>IF(N573="základní",J573,0)</f>
        <v>0</v>
      </c>
      <c r="BF573" s="200">
        <f>IF(N573="snížená",J573,0)</f>
        <v>0</v>
      </c>
      <c r="BG573" s="200">
        <f>IF(N573="zákl. přenesená",J573,0)</f>
        <v>0</v>
      </c>
      <c r="BH573" s="200">
        <f>IF(N573="sníž. přenesená",J573,0)</f>
        <v>0</v>
      </c>
      <c r="BI573" s="200">
        <f>IF(N573="nulová",J573,0)</f>
        <v>0</v>
      </c>
      <c r="BJ573" s="18" t="s">
        <v>78</v>
      </c>
      <c r="BK573" s="200">
        <f>ROUND(I573*H573,2)</f>
        <v>0</v>
      </c>
      <c r="BL573" s="18" t="s">
        <v>126</v>
      </c>
      <c r="BM573" s="199" t="s">
        <v>647</v>
      </c>
    </row>
    <row r="574" spans="1:65" s="2" customFormat="1" ht="19.2">
      <c r="A574" s="35"/>
      <c r="B574" s="36"/>
      <c r="C574" s="37"/>
      <c r="D574" s="201" t="s">
        <v>127</v>
      </c>
      <c r="E574" s="37"/>
      <c r="F574" s="202" t="s">
        <v>646</v>
      </c>
      <c r="G574" s="37"/>
      <c r="H574" s="37"/>
      <c r="I574" s="109"/>
      <c r="J574" s="37"/>
      <c r="K574" s="37"/>
      <c r="L574" s="40"/>
      <c r="M574" s="203"/>
      <c r="N574" s="204"/>
      <c r="O574" s="65"/>
      <c r="P574" s="65"/>
      <c r="Q574" s="65"/>
      <c r="R574" s="65"/>
      <c r="S574" s="65"/>
      <c r="T574" s="66"/>
      <c r="U574" s="35"/>
      <c r="V574" s="35"/>
      <c r="W574" s="35"/>
      <c r="X574" s="35"/>
      <c r="Y574" s="35"/>
      <c r="Z574" s="35"/>
      <c r="AA574" s="35"/>
      <c r="AB574" s="35"/>
      <c r="AC574" s="35"/>
      <c r="AD574" s="35"/>
      <c r="AE574" s="35"/>
      <c r="AT574" s="18" t="s">
        <v>127</v>
      </c>
      <c r="AU574" s="18" t="s">
        <v>80</v>
      </c>
    </row>
    <row r="575" spans="1:65" s="13" customFormat="1" ht="10.199999999999999">
      <c r="B575" s="205"/>
      <c r="C575" s="206"/>
      <c r="D575" s="201" t="s">
        <v>128</v>
      </c>
      <c r="E575" s="207" t="s">
        <v>19</v>
      </c>
      <c r="F575" s="208" t="s">
        <v>648</v>
      </c>
      <c r="G575" s="206"/>
      <c r="H575" s="209">
        <v>10</v>
      </c>
      <c r="I575" s="210"/>
      <c r="J575" s="206"/>
      <c r="K575" s="206"/>
      <c r="L575" s="211"/>
      <c r="M575" s="212"/>
      <c r="N575" s="213"/>
      <c r="O575" s="213"/>
      <c r="P575" s="213"/>
      <c r="Q575" s="213"/>
      <c r="R575" s="213"/>
      <c r="S575" s="213"/>
      <c r="T575" s="214"/>
      <c r="AT575" s="215" t="s">
        <v>128</v>
      </c>
      <c r="AU575" s="215" t="s">
        <v>80</v>
      </c>
      <c r="AV575" s="13" t="s">
        <v>80</v>
      </c>
      <c r="AW575" s="13" t="s">
        <v>32</v>
      </c>
      <c r="AX575" s="13" t="s">
        <v>70</v>
      </c>
      <c r="AY575" s="215" t="s">
        <v>118</v>
      </c>
    </row>
    <row r="576" spans="1:65" s="14" customFormat="1" ht="10.199999999999999">
      <c r="B576" s="216"/>
      <c r="C576" s="217"/>
      <c r="D576" s="201" t="s">
        <v>128</v>
      </c>
      <c r="E576" s="218" t="s">
        <v>19</v>
      </c>
      <c r="F576" s="219" t="s">
        <v>136</v>
      </c>
      <c r="G576" s="217"/>
      <c r="H576" s="220">
        <v>10</v>
      </c>
      <c r="I576" s="221"/>
      <c r="J576" s="217"/>
      <c r="K576" s="217"/>
      <c r="L576" s="222"/>
      <c r="M576" s="223"/>
      <c r="N576" s="224"/>
      <c r="O576" s="224"/>
      <c r="P576" s="224"/>
      <c r="Q576" s="224"/>
      <c r="R576" s="224"/>
      <c r="S576" s="224"/>
      <c r="T576" s="225"/>
      <c r="AT576" s="226" t="s">
        <v>128</v>
      </c>
      <c r="AU576" s="226" t="s">
        <v>80</v>
      </c>
      <c r="AV576" s="14" t="s">
        <v>126</v>
      </c>
      <c r="AW576" s="14" t="s">
        <v>32</v>
      </c>
      <c r="AX576" s="14" t="s">
        <v>78</v>
      </c>
      <c r="AY576" s="226" t="s">
        <v>118</v>
      </c>
    </row>
    <row r="577" spans="1:65" s="2" customFormat="1" ht="21.6" customHeight="1">
      <c r="A577" s="35"/>
      <c r="B577" s="36"/>
      <c r="C577" s="227" t="s">
        <v>649</v>
      </c>
      <c r="D577" s="227" t="s">
        <v>149</v>
      </c>
      <c r="E577" s="228" t="s">
        <v>650</v>
      </c>
      <c r="F577" s="229" t="s">
        <v>651</v>
      </c>
      <c r="G577" s="230" t="s">
        <v>233</v>
      </c>
      <c r="H577" s="231">
        <v>10</v>
      </c>
      <c r="I577" s="232"/>
      <c r="J577" s="233">
        <f>ROUND(I577*H577,2)</f>
        <v>0</v>
      </c>
      <c r="K577" s="229" t="s">
        <v>125</v>
      </c>
      <c r="L577" s="234"/>
      <c r="M577" s="235" t="s">
        <v>19</v>
      </c>
      <c r="N577" s="236" t="s">
        <v>41</v>
      </c>
      <c r="O577" s="65"/>
      <c r="P577" s="197">
        <f>O577*H577</f>
        <v>0</v>
      </c>
      <c r="Q577" s="197">
        <v>0</v>
      </c>
      <c r="R577" s="197">
        <f>Q577*H577</f>
        <v>0</v>
      </c>
      <c r="S577" s="197">
        <v>0</v>
      </c>
      <c r="T577" s="198">
        <f>S577*H577</f>
        <v>0</v>
      </c>
      <c r="U577" s="35"/>
      <c r="V577" s="35"/>
      <c r="W577" s="35"/>
      <c r="X577" s="35"/>
      <c r="Y577" s="35"/>
      <c r="Z577" s="35"/>
      <c r="AA577" s="35"/>
      <c r="AB577" s="35"/>
      <c r="AC577" s="35"/>
      <c r="AD577" s="35"/>
      <c r="AE577" s="35"/>
      <c r="AR577" s="199" t="s">
        <v>147</v>
      </c>
      <c r="AT577" s="199" t="s">
        <v>149</v>
      </c>
      <c r="AU577" s="199" t="s">
        <v>80</v>
      </c>
      <c r="AY577" s="18" t="s">
        <v>118</v>
      </c>
      <c r="BE577" s="200">
        <f>IF(N577="základní",J577,0)</f>
        <v>0</v>
      </c>
      <c r="BF577" s="200">
        <f>IF(N577="snížená",J577,0)</f>
        <v>0</v>
      </c>
      <c r="BG577" s="200">
        <f>IF(N577="zákl. přenesená",J577,0)</f>
        <v>0</v>
      </c>
      <c r="BH577" s="200">
        <f>IF(N577="sníž. přenesená",J577,0)</f>
        <v>0</v>
      </c>
      <c r="BI577" s="200">
        <f>IF(N577="nulová",J577,0)</f>
        <v>0</v>
      </c>
      <c r="BJ577" s="18" t="s">
        <v>78</v>
      </c>
      <c r="BK577" s="200">
        <f>ROUND(I577*H577,2)</f>
        <v>0</v>
      </c>
      <c r="BL577" s="18" t="s">
        <v>126</v>
      </c>
      <c r="BM577" s="199" t="s">
        <v>652</v>
      </c>
    </row>
    <row r="578" spans="1:65" s="2" customFormat="1" ht="19.2">
      <c r="A578" s="35"/>
      <c r="B578" s="36"/>
      <c r="C578" s="37"/>
      <c r="D578" s="201" t="s">
        <v>127</v>
      </c>
      <c r="E578" s="37"/>
      <c r="F578" s="202" t="s">
        <v>651</v>
      </c>
      <c r="G578" s="37"/>
      <c r="H578" s="37"/>
      <c r="I578" s="109"/>
      <c r="J578" s="37"/>
      <c r="K578" s="37"/>
      <c r="L578" s="40"/>
      <c r="M578" s="203"/>
      <c r="N578" s="204"/>
      <c r="O578" s="65"/>
      <c r="P578" s="65"/>
      <c r="Q578" s="65"/>
      <c r="R578" s="65"/>
      <c r="S578" s="65"/>
      <c r="T578" s="66"/>
      <c r="U578" s="35"/>
      <c r="V578" s="35"/>
      <c r="W578" s="35"/>
      <c r="X578" s="35"/>
      <c r="Y578" s="35"/>
      <c r="Z578" s="35"/>
      <c r="AA578" s="35"/>
      <c r="AB578" s="35"/>
      <c r="AC578" s="35"/>
      <c r="AD578" s="35"/>
      <c r="AE578" s="35"/>
      <c r="AT578" s="18" t="s">
        <v>127</v>
      </c>
      <c r="AU578" s="18" t="s">
        <v>80</v>
      </c>
    </row>
    <row r="579" spans="1:65" s="2" customFormat="1" ht="21.6" customHeight="1">
      <c r="A579" s="35"/>
      <c r="B579" s="36"/>
      <c r="C579" s="227" t="s">
        <v>448</v>
      </c>
      <c r="D579" s="227" t="s">
        <v>149</v>
      </c>
      <c r="E579" s="228" t="s">
        <v>653</v>
      </c>
      <c r="F579" s="229" t="s">
        <v>654</v>
      </c>
      <c r="G579" s="230" t="s">
        <v>233</v>
      </c>
      <c r="H579" s="231">
        <v>10</v>
      </c>
      <c r="I579" s="232"/>
      <c r="J579" s="233">
        <f>ROUND(I579*H579,2)</f>
        <v>0</v>
      </c>
      <c r="K579" s="229" t="s">
        <v>125</v>
      </c>
      <c r="L579" s="234"/>
      <c r="M579" s="235" t="s">
        <v>19</v>
      </c>
      <c r="N579" s="236" t="s">
        <v>41</v>
      </c>
      <c r="O579" s="65"/>
      <c r="P579" s="197">
        <f>O579*H579</f>
        <v>0</v>
      </c>
      <c r="Q579" s="197">
        <v>0</v>
      </c>
      <c r="R579" s="197">
        <f>Q579*H579</f>
        <v>0</v>
      </c>
      <c r="S579" s="197">
        <v>0</v>
      </c>
      <c r="T579" s="198">
        <f>S579*H579</f>
        <v>0</v>
      </c>
      <c r="U579" s="35"/>
      <c r="V579" s="35"/>
      <c r="W579" s="35"/>
      <c r="X579" s="35"/>
      <c r="Y579" s="35"/>
      <c r="Z579" s="35"/>
      <c r="AA579" s="35"/>
      <c r="AB579" s="35"/>
      <c r="AC579" s="35"/>
      <c r="AD579" s="35"/>
      <c r="AE579" s="35"/>
      <c r="AR579" s="199" t="s">
        <v>147</v>
      </c>
      <c r="AT579" s="199" t="s">
        <v>149</v>
      </c>
      <c r="AU579" s="199" t="s">
        <v>80</v>
      </c>
      <c r="AY579" s="18" t="s">
        <v>118</v>
      </c>
      <c r="BE579" s="200">
        <f>IF(N579="základní",J579,0)</f>
        <v>0</v>
      </c>
      <c r="BF579" s="200">
        <f>IF(N579="snížená",J579,0)</f>
        <v>0</v>
      </c>
      <c r="BG579" s="200">
        <f>IF(N579="zákl. přenesená",J579,0)</f>
        <v>0</v>
      </c>
      <c r="BH579" s="200">
        <f>IF(N579="sníž. přenesená",J579,0)</f>
        <v>0</v>
      </c>
      <c r="BI579" s="200">
        <f>IF(N579="nulová",J579,0)</f>
        <v>0</v>
      </c>
      <c r="BJ579" s="18" t="s">
        <v>78</v>
      </c>
      <c r="BK579" s="200">
        <f>ROUND(I579*H579,2)</f>
        <v>0</v>
      </c>
      <c r="BL579" s="18" t="s">
        <v>126</v>
      </c>
      <c r="BM579" s="199" t="s">
        <v>655</v>
      </c>
    </row>
    <row r="580" spans="1:65" s="2" customFormat="1" ht="10.199999999999999">
      <c r="A580" s="35"/>
      <c r="B580" s="36"/>
      <c r="C580" s="37"/>
      <c r="D580" s="201" t="s">
        <v>127</v>
      </c>
      <c r="E580" s="37"/>
      <c r="F580" s="202" t="s">
        <v>654</v>
      </c>
      <c r="G580" s="37"/>
      <c r="H580" s="37"/>
      <c r="I580" s="109"/>
      <c r="J580" s="37"/>
      <c r="K580" s="37"/>
      <c r="L580" s="40"/>
      <c r="M580" s="203"/>
      <c r="N580" s="204"/>
      <c r="O580" s="65"/>
      <c r="P580" s="65"/>
      <c r="Q580" s="65"/>
      <c r="R580" s="65"/>
      <c r="S580" s="65"/>
      <c r="T580" s="66"/>
      <c r="U580" s="35"/>
      <c r="V580" s="35"/>
      <c r="W580" s="35"/>
      <c r="X580" s="35"/>
      <c r="Y580" s="35"/>
      <c r="Z580" s="35"/>
      <c r="AA580" s="35"/>
      <c r="AB580" s="35"/>
      <c r="AC580" s="35"/>
      <c r="AD580" s="35"/>
      <c r="AE580" s="35"/>
      <c r="AT580" s="18" t="s">
        <v>127</v>
      </c>
      <c r="AU580" s="18" t="s">
        <v>80</v>
      </c>
    </row>
    <row r="581" spans="1:65" s="2" customFormat="1" ht="21.6" customHeight="1">
      <c r="A581" s="35"/>
      <c r="B581" s="36"/>
      <c r="C581" s="188" t="s">
        <v>656</v>
      </c>
      <c r="D581" s="188" t="s">
        <v>121</v>
      </c>
      <c r="E581" s="189" t="s">
        <v>657</v>
      </c>
      <c r="F581" s="190" t="s">
        <v>658</v>
      </c>
      <c r="G581" s="191" t="s">
        <v>233</v>
      </c>
      <c r="H581" s="192">
        <v>2</v>
      </c>
      <c r="I581" s="193"/>
      <c r="J581" s="194">
        <f>ROUND(I581*H581,2)</f>
        <v>0</v>
      </c>
      <c r="K581" s="190" t="s">
        <v>125</v>
      </c>
      <c r="L581" s="40"/>
      <c r="M581" s="195" t="s">
        <v>19</v>
      </c>
      <c r="N581" s="196" t="s">
        <v>41</v>
      </c>
      <c r="O581" s="65"/>
      <c r="P581" s="197">
        <f>O581*H581</f>
        <v>0</v>
      </c>
      <c r="Q581" s="197">
        <v>0</v>
      </c>
      <c r="R581" s="197">
        <f>Q581*H581</f>
        <v>0</v>
      </c>
      <c r="S581" s="197">
        <v>0</v>
      </c>
      <c r="T581" s="198">
        <f>S581*H581</f>
        <v>0</v>
      </c>
      <c r="U581" s="35"/>
      <c r="V581" s="35"/>
      <c r="W581" s="35"/>
      <c r="X581" s="35"/>
      <c r="Y581" s="35"/>
      <c r="Z581" s="35"/>
      <c r="AA581" s="35"/>
      <c r="AB581" s="35"/>
      <c r="AC581" s="35"/>
      <c r="AD581" s="35"/>
      <c r="AE581" s="35"/>
      <c r="AR581" s="199" t="s">
        <v>126</v>
      </c>
      <c r="AT581" s="199" t="s">
        <v>121</v>
      </c>
      <c r="AU581" s="199" t="s">
        <v>80</v>
      </c>
      <c r="AY581" s="18" t="s">
        <v>118</v>
      </c>
      <c r="BE581" s="200">
        <f>IF(N581="základní",J581,0)</f>
        <v>0</v>
      </c>
      <c r="BF581" s="200">
        <f>IF(N581="snížená",J581,0)</f>
        <v>0</v>
      </c>
      <c r="BG581" s="200">
        <f>IF(N581="zákl. přenesená",J581,0)</f>
        <v>0</v>
      </c>
      <c r="BH581" s="200">
        <f>IF(N581="sníž. přenesená",J581,0)</f>
        <v>0</v>
      </c>
      <c r="BI581" s="200">
        <f>IF(N581="nulová",J581,0)</f>
        <v>0</v>
      </c>
      <c r="BJ581" s="18" t="s">
        <v>78</v>
      </c>
      <c r="BK581" s="200">
        <f>ROUND(I581*H581,2)</f>
        <v>0</v>
      </c>
      <c r="BL581" s="18" t="s">
        <v>126</v>
      </c>
      <c r="BM581" s="199" t="s">
        <v>659</v>
      </c>
    </row>
    <row r="582" spans="1:65" s="2" customFormat="1" ht="19.2">
      <c r="A582" s="35"/>
      <c r="B582" s="36"/>
      <c r="C582" s="37"/>
      <c r="D582" s="201" t="s">
        <v>127</v>
      </c>
      <c r="E582" s="37"/>
      <c r="F582" s="202" t="s">
        <v>658</v>
      </c>
      <c r="G582" s="37"/>
      <c r="H582" s="37"/>
      <c r="I582" s="109"/>
      <c r="J582" s="37"/>
      <c r="K582" s="37"/>
      <c r="L582" s="40"/>
      <c r="M582" s="203"/>
      <c r="N582" s="204"/>
      <c r="O582" s="65"/>
      <c r="P582" s="65"/>
      <c r="Q582" s="65"/>
      <c r="R582" s="65"/>
      <c r="S582" s="65"/>
      <c r="T582" s="66"/>
      <c r="U582" s="35"/>
      <c r="V582" s="35"/>
      <c r="W582" s="35"/>
      <c r="X582" s="35"/>
      <c r="Y582" s="35"/>
      <c r="Z582" s="35"/>
      <c r="AA582" s="35"/>
      <c r="AB582" s="35"/>
      <c r="AC582" s="35"/>
      <c r="AD582" s="35"/>
      <c r="AE582" s="35"/>
      <c r="AT582" s="18" t="s">
        <v>127</v>
      </c>
      <c r="AU582" s="18" t="s">
        <v>80</v>
      </c>
    </row>
    <row r="583" spans="1:65" s="13" customFormat="1" ht="20.399999999999999">
      <c r="B583" s="205"/>
      <c r="C583" s="206"/>
      <c r="D583" s="201" t="s">
        <v>128</v>
      </c>
      <c r="E583" s="207" t="s">
        <v>19</v>
      </c>
      <c r="F583" s="208" t="s">
        <v>660</v>
      </c>
      <c r="G583" s="206"/>
      <c r="H583" s="209">
        <v>2</v>
      </c>
      <c r="I583" s="210"/>
      <c r="J583" s="206"/>
      <c r="K583" s="206"/>
      <c r="L583" s="211"/>
      <c r="M583" s="212"/>
      <c r="N583" s="213"/>
      <c r="O583" s="213"/>
      <c r="P583" s="213"/>
      <c r="Q583" s="213"/>
      <c r="R583" s="213"/>
      <c r="S583" s="213"/>
      <c r="T583" s="214"/>
      <c r="AT583" s="215" t="s">
        <v>128</v>
      </c>
      <c r="AU583" s="215" t="s">
        <v>80</v>
      </c>
      <c r="AV583" s="13" t="s">
        <v>80</v>
      </c>
      <c r="AW583" s="13" t="s">
        <v>32</v>
      </c>
      <c r="AX583" s="13" t="s">
        <v>70</v>
      </c>
      <c r="AY583" s="215" t="s">
        <v>118</v>
      </c>
    </row>
    <row r="584" spans="1:65" s="14" customFormat="1" ht="10.199999999999999">
      <c r="B584" s="216"/>
      <c r="C584" s="217"/>
      <c r="D584" s="201" t="s">
        <v>128</v>
      </c>
      <c r="E584" s="218" t="s">
        <v>19</v>
      </c>
      <c r="F584" s="219" t="s">
        <v>136</v>
      </c>
      <c r="G584" s="217"/>
      <c r="H584" s="220">
        <v>2</v>
      </c>
      <c r="I584" s="221"/>
      <c r="J584" s="217"/>
      <c r="K584" s="217"/>
      <c r="L584" s="222"/>
      <c r="M584" s="223"/>
      <c r="N584" s="224"/>
      <c r="O584" s="224"/>
      <c r="P584" s="224"/>
      <c r="Q584" s="224"/>
      <c r="R584" s="224"/>
      <c r="S584" s="224"/>
      <c r="T584" s="225"/>
      <c r="AT584" s="226" t="s">
        <v>128</v>
      </c>
      <c r="AU584" s="226" t="s">
        <v>80</v>
      </c>
      <c r="AV584" s="14" t="s">
        <v>126</v>
      </c>
      <c r="AW584" s="14" t="s">
        <v>32</v>
      </c>
      <c r="AX584" s="14" t="s">
        <v>78</v>
      </c>
      <c r="AY584" s="226" t="s">
        <v>118</v>
      </c>
    </row>
    <row r="585" spans="1:65" s="2" customFormat="1" ht="21.6" customHeight="1">
      <c r="A585" s="35"/>
      <c r="B585" s="36"/>
      <c r="C585" s="188" t="s">
        <v>455</v>
      </c>
      <c r="D585" s="188" t="s">
        <v>121</v>
      </c>
      <c r="E585" s="189" t="s">
        <v>661</v>
      </c>
      <c r="F585" s="190" t="s">
        <v>662</v>
      </c>
      <c r="G585" s="191" t="s">
        <v>233</v>
      </c>
      <c r="H585" s="192">
        <v>2</v>
      </c>
      <c r="I585" s="193"/>
      <c r="J585" s="194">
        <f>ROUND(I585*H585,2)</f>
        <v>0</v>
      </c>
      <c r="K585" s="190" t="s">
        <v>125</v>
      </c>
      <c r="L585" s="40"/>
      <c r="M585" s="195" t="s">
        <v>19</v>
      </c>
      <c r="N585" s="196" t="s">
        <v>41</v>
      </c>
      <c r="O585" s="65"/>
      <c r="P585" s="197">
        <f>O585*H585</f>
        <v>0</v>
      </c>
      <c r="Q585" s="197">
        <v>0</v>
      </c>
      <c r="R585" s="197">
        <f>Q585*H585</f>
        <v>0</v>
      </c>
      <c r="S585" s="197">
        <v>0</v>
      </c>
      <c r="T585" s="198">
        <f>S585*H585</f>
        <v>0</v>
      </c>
      <c r="U585" s="35"/>
      <c r="V585" s="35"/>
      <c r="W585" s="35"/>
      <c r="X585" s="35"/>
      <c r="Y585" s="35"/>
      <c r="Z585" s="35"/>
      <c r="AA585" s="35"/>
      <c r="AB585" s="35"/>
      <c r="AC585" s="35"/>
      <c r="AD585" s="35"/>
      <c r="AE585" s="35"/>
      <c r="AR585" s="199" t="s">
        <v>126</v>
      </c>
      <c r="AT585" s="199" t="s">
        <v>121</v>
      </c>
      <c r="AU585" s="199" t="s">
        <v>80</v>
      </c>
      <c r="AY585" s="18" t="s">
        <v>118</v>
      </c>
      <c r="BE585" s="200">
        <f>IF(N585="základní",J585,0)</f>
        <v>0</v>
      </c>
      <c r="BF585" s="200">
        <f>IF(N585="snížená",J585,0)</f>
        <v>0</v>
      </c>
      <c r="BG585" s="200">
        <f>IF(N585="zákl. přenesená",J585,0)</f>
        <v>0</v>
      </c>
      <c r="BH585" s="200">
        <f>IF(N585="sníž. přenesená",J585,0)</f>
        <v>0</v>
      </c>
      <c r="BI585" s="200">
        <f>IF(N585="nulová",J585,0)</f>
        <v>0</v>
      </c>
      <c r="BJ585" s="18" t="s">
        <v>78</v>
      </c>
      <c r="BK585" s="200">
        <f>ROUND(I585*H585,2)</f>
        <v>0</v>
      </c>
      <c r="BL585" s="18" t="s">
        <v>126</v>
      </c>
      <c r="BM585" s="199" t="s">
        <v>663</v>
      </c>
    </row>
    <row r="586" spans="1:65" s="2" customFormat="1" ht="19.2">
      <c r="A586" s="35"/>
      <c r="B586" s="36"/>
      <c r="C586" s="37"/>
      <c r="D586" s="201" t="s">
        <v>127</v>
      </c>
      <c r="E586" s="37"/>
      <c r="F586" s="202" t="s">
        <v>662</v>
      </c>
      <c r="G586" s="37"/>
      <c r="H586" s="37"/>
      <c r="I586" s="109"/>
      <c r="J586" s="37"/>
      <c r="K586" s="37"/>
      <c r="L586" s="40"/>
      <c r="M586" s="203"/>
      <c r="N586" s="204"/>
      <c r="O586" s="65"/>
      <c r="P586" s="65"/>
      <c r="Q586" s="65"/>
      <c r="R586" s="65"/>
      <c r="S586" s="65"/>
      <c r="T586" s="66"/>
      <c r="U586" s="35"/>
      <c r="V586" s="35"/>
      <c r="W586" s="35"/>
      <c r="X586" s="35"/>
      <c r="Y586" s="35"/>
      <c r="Z586" s="35"/>
      <c r="AA586" s="35"/>
      <c r="AB586" s="35"/>
      <c r="AC586" s="35"/>
      <c r="AD586" s="35"/>
      <c r="AE586" s="35"/>
      <c r="AT586" s="18" t="s">
        <v>127</v>
      </c>
      <c r="AU586" s="18" t="s">
        <v>80</v>
      </c>
    </row>
    <row r="587" spans="1:65" s="2" customFormat="1" ht="21.6" customHeight="1">
      <c r="A587" s="35"/>
      <c r="B587" s="36"/>
      <c r="C587" s="188" t="s">
        <v>664</v>
      </c>
      <c r="D587" s="188" t="s">
        <v>121</v>
      </c>
      <c r="E587" s="189" t="s">
        <v>665</v>
      </c>
      <c r="F587" s="190" t="s">
        <v>666</v>
      </c>
      <c r="G587" s="191" t="s">
        <v>124</v>
      </c>
      <c r="H587" s="192">
        <v>12</v>
      </c>
      <c r="I587" s="193"/>
      <c r="J587" s="194">
        <f>ROUND(I587*H587,2)</f>
        <v>0</v>
      </c>
      <c r="K587" s="190" t="s">
        <v>125</v>
      </c>
      <c r="L587" s="40"/>
      <c r="M587" s="195" t="s">
        <v>19</v>
      </c>
      <c r="N587" s="196" t="s">
        <v>41</v>
      </c>
      <c r="O587" s="65"/>
      <c r="P587" s="197">
        <f>O587*H587</f>
        <v>0</v>
      </c>
      <c r="Q587" s="197">
        <v>0</v>
      </c>
      <c r="R587" s="197">
        <f>Q587*H587</f>
        <v>0</v>
      </c>
      <c r="S587" s="197">
        <v>0</v>
      </c>
      <c r="T587" s="198">
        <f>S587*H587</f>
        <v>0</v>
      </c>
      <c r="U587" s="35"/>
      <c r="V587" s="35"/>
      <c r="W587" s="35"/>
      <c r="X587" s="35"/>
      <c r="Y587" s="35"/>
      <c r="Z587" s="35"/>
      <c r="AA587" s="35"/>
      <c r="AB587" s="35"/>
      <c r="AC587" s="35"/>
      <c r="AD587" s="35"/>
      <c r="AE587" s="35"/>
      <c r="AR587" s="199" t="s">
        <v>126</v>
      </c>
      <c r="AT587" s="199" t="s">
        <v>121</v>
      </c>
      <c r="AU587" s="199" t="s">
        <v>80</v>
      </c>
      <c r="AY587" s="18" t="s">
        <v>118</v>
      </c>
      <c r="BE587" s="200">
        <f>IF(N587="základní",J587,0)</f>
        <v>0</v>
      </c>
      <c r="BF587" s="200">
        <f>IF(N587="snížená",J587,0)</f>
        <v>0</v>
      </c>
      <c r="BG587" s="200">
        <f>IF(N587="zákl. přenesená",J587,0)</f>
        <v>0</v>
      </c>
      <c r="BH587" s="200">
        <f>IF(N587="sníž. přenesená",J587,0)</f>
        <v>0</v>
      </c>
      <c r="BI587" s="200">
        <f>IF(N587="nulová",J587,0)</f>
        <v>0</v>
      </c>
      <c r="BJ587" s="18" t="s">
        <v>78</v>
      </c>
      <c r="BK587" s="200">
        <f>ROUND(I587*H587,2)</f>
        <v>0</v>
      </c>
      <c r="BL587" s="18" t="s">
        <v>126</v>
      </c>
      <c r="BM587" s="199" t="s">
        <v>667</v>
      </c>
    </row>
    <row r="588" spans="1:65" s="2" customFormat="1" ht="10.199999999999999">
      <c r="A588" s="35"/>
      <c r="B588" s="36"/>
      <c r="C588" s="37"/>
      <c r="D588" s="201" t="s">
        <v>127</v>
      </c>
      <c r="E588" s="37"/>
      <c r="F588" s="202" t="s">
        <v>666</v>
      </c>
      <c r="G588" s="37"/>
      <c r="H588" s="37"/>
      <c r="I588" s="109"/>
      <c r="J588" s="37"/>
      <c r="K588" s="37"/>
      <c r="L588" s="40"/>
      <c r="M588" s="203"/>
      <c r="N588" s="204"/>
      <c r="O588" s="65"/>
      <c r="P588" s="65"/>
      <c r="Q588" s="65"/>
      <c r="R588" s="65"/>
      <c r="S588" s="65"/>
      <c r="T588" s="66"/>
      <c r="U588" s="35"/>
      <c r="V588" s="35"/>
      <c r="W588" s="35"/>
      <c r="X588" s="35"/>
      <c r="Y588" s="35"/>
      <c r="Z588" s="35"/>
      <c r="AA588" s="35"/>
      <c r="AB588" s="35"/>
      <c r="AC588" s="35"/>
      <c r="AD588" s="35"/>
      <c r="AE588" s="35"/>
      <c r="AT588" s="18" t="s">
        <v>127</v>
      </c>
      <c r="AU588" s="18" t="s">
        <v>80</v>
      </c>
    </row>
    <row r="589" spans="1:65" s="13" customFormat="1" ht="10.199999999999999">
      <c r="B589" s="205"/>
      <c r="C589" s="206"/>
      <c r="D589" s="201" t="s">
        <v>128</v>
      </c>
      <c r="E589" s="207" t="s">
        <v>19</v>
      </c>
      <c r="F589" s="208" t="s">
        <v>668</v>
      </c>
      <c r="G589" s="206"/>
      <c r="H589" s="209">
        <v>12</v>
      </c>
      <c r="I589" s="210"/>
      <c r="J589" s="206"/>
      <c r="K589" s="206"/>
      <c r="L589" s="211"/>
      <c r="M589" s="212"/>
      <c r="N589" s="213"/>
      <c r="O589" s="213"/>
      <c r="P589" s="213"/>
      <c r="Q589" s="213"/>
      <c r="R589" s="213"/>
      <c r="S589" s="213"/>
      <c r="T589" s="214"/>
      <c r="AT589" s="215" t="s">
        <v>128</v>
      </c>
      <c r="AU589" s="215" t="s">
        <v>80</v>
      </c>
      <c r="AV589" s="13" t="s">
        <v>80</v>
      </c>
      <c r="AW589" s="13" t="s">
        <v>32</v>
      </c>
      <c r="AX589" s="13" t="s">
        <v>70</v>
      </c>
      <c r="AY589" s="215" t="s">
        <v>118</v>
      </c>
    </row>
    <row r="590" spans="1:65" s="14" customFormat="1" ht="10.199999999999999">
      <c r="B590" s="216"/>
      <c r="C590" s="217"/>
      <c r="D590" s="201" t="s">
        <v>128</v>
      </c>
      <c r="E590" s="218" t="s">
        <v>19</v>
      </c>
      <c r="F590" s="219" t="s">
        <v>136</v>
      </c>
      <c r="G590" s="217"/>
      <c r="H590" s="220">
        <v>12</v>
      </c>
      <c r="I590" s="221"/>
      <c r="J590" s="217"/>
      <c r="K590" s="217"/>
      <c r="L590" s="222"/>
      <c r="M590" s="223"/>
      <c r="N590" s="224"/>
      <c r="O590" s="224"/>
      <c r="P590" s="224"/>
      <c r="Q590" s="224"/>
      <c r="R590" s="224"/>
      <c r="S590" s="224"/>
      <c r="T590" s="225"/>
      <c r="AT590" s="226" t="s">
        <v>128</v>
      </c>
      <c r="AU590" s="226" t="s">
        <v>80</v>
      </c>
      <c r="AV590" s="14" t="s">
        <v>126</v>
      </c>
      <c r="AW590" s="14" t="s">
        <v>32</v>
      </c>
      <c r="AX590" s="14" t="s">
        <v>78</v>
      </c>
      <c r="AY590" s="226" t="s">
        <v>118</v>
      </c>
    </row>
    <row r="591" spans="1:65" s="2" customFormat="1" ht="32.4" customHeight="1">
      <c r="A591" s="35"/>
      <c r="B591" s="36"/>
      <c r="C591" s="188" t="s">
        <v>460</v>
      </c>
      <c r="D591" s="188" t="s">
        <v>121</v>
      </c>
      <c r="E591" s="189" t="s">
        <v>669</v>
      </c>
      <c r="F591" s="190" t="s">
        <v>670</v>
      </c>
      <c r="G591" s="191" t="s">
        <v>185</v>
      </c>
      <c r="H591" s="192">
        <v>1</v>
      </c>
      <c r="I591" s="193"/>
      <c r="J591" s="194">
        <f>ROUND(I591*H591,2)</f>
        <v>0</v>
      </c>
      <c r="K591" s="190" t="s">
        <v>125</v>
      </c>
      <c r="L591" s="40"/>
      <c r="M591" s="195" t="s">
        <v>19</v>
      </c>
      <c r="N591" s="196" t="s">
        <v>41</v>
      </c>
      <c r="O591" s="65"/>
      <c r="P591" s="197">
        <f>O591*H591</f>
        <v>0</v>
      </c>
      <c r="Q591" s="197">
        <v>0</v>
      </c>
      <c r="R591" s="197">
        <f>Q591*H591</f>
        <v>0</v>
      </c>
      <c r="S591" s="197">
        <v>0</v>
      </c>
      <c r="T591" s="198">
        <f>S591*H591</f>
        <v>0</v>
      </c>
      <c r="U591" s="35"/>
      <c r="V591" s="35"/>
      <c r="W591" s="35"/>
      <c r="X591" s="35"/>
      <c r="Y591" s="35"/>
      <c r="Z591" s="35"/>
      <c r="AA591" s="35"/>
      <c r="AB591" s="35"/>
      <c r="AC591" s="35"/>
      <c r="AD591" s="35"/>
      <c r="AE591" s="35"/>
      <c r="AR591" s="199" t="s">
        <v>126</v>
      </c>
      <c r="AT591" s="199" t="s">
        <v>121</v>
      </c>
      <c r="AU591" s="199" t="s">
        <v>80</v>
      </c>
      <c r="AY591" s="18" t="s">
        <v>118</v>
      </c>
      <c r="BE591" s="200">
        <f>IF(N591="základní",J591,0)</f>
        <v>0</v>
      </c>
      <c r="BF591" s="200">
        <f>IF(N591="snížená",J591,0)</f>
        <v>0</v>
      </c>
      <c r="BG591" s="200">
        <f>IF(N591="zákl. přenesená",J591,0)</f>
        <v>0</v>
      </c>
      <c r="BH591" s="200">
        <f>IF(N591="sníž. přenesená",J591,0)</f>
        <v>0</v>
      </c>
      <c r="BI591" s="200">
        <f>IF(N591="nulová",J591,0)</f>
        <v>0</v>
      </c>
      <c r="BJ591" s="18" t="s">
        <v>78</v>
      </c>
      <c r="BK591" s="200">
        <f>ROUND(I591*H591,2)</f>
        <v>0</v>
      </c>
      <c r="BL591" s="18" t="s">
        <v>126</v>
      </c>
      <c r="BM591" s="199" t="s">
        <v>671</v>
      </c>
    </row>
    <row r="592" spans="1:65" s="2" customFormat="1" ht="19.2">
      <c r="A592" s="35"/>
      <c r="B592" s="36"/>
      <c r="C592" s="37"/>
      <c r="D592" s="201" t="s">
        <v>127</v>
      </c>
      <c r="E592" s="37"/>
      <c r="F592" s="202" t="s">
        <v>670</v>
      </c>
      <c r="G592" s="37"/>
      <c r="H592" s="37"/>
      <c r="I592" s="109"/>
      <c r="J592" s="37"/>
      <c r="K592" s="37"/>
      <c r="L592" s="40"/>
      <c r="M592" s="203"/>
      <c r="N592" s="204"/>
      <c r="O592" s="65"/>
      <c r="P592" s="65"/>
      <c r="Q592" s="65"/>
      <c r="R592" s="65"/>
      <c r="S592" s="65"/>
      <c r="T592" s="66"/>
      <c r="U592" s="35"/>
      <c r="V592" s="35"/>
      <c r="W592" s="35"/>
      <c r="X592" s="35"/>
      <c r="Y592" s="35"/>
      <c r="Z592" s="35"/>
      <c r="AA592" s="35"/>
      <c r="AB592" s="35"/>
      <c r="AC592" s="35"/>
      <c r="AD592" s="35"/>
      <c r="AE592" s="35"/>
      <c r="AT592" s="18" t="s">
        <v>127</v>
      </c>
      <c r="AU592" s="18" t="s">
        <v>80</v>
      </c>
    </row>
    <row r="593" spans="1:65" s="13" customFormat="1" ht="10.199999999999999">
      <c r="B593" s="205"/>
      <c r="C593" s="206"/>
      <c r="D593" s="201" t="s">
        <v>128</v>
      </c>
      <c r="E593" s="207" t="s">
        <v>19</v>
      </c>
      <c r="F593" s="208" t="s">
        <v>672</v>
      </c>
      <c r="G593" s="206"/>
      <c r="H593" s="209">
        <v>1</v>
      </c>
      <c r="I593" s="210"/>
      <c r="J593" s="206"/>
      <c r="K593" s="206"/>
      <c r="L593" s="211"/>
      <c r="M593" s="212"/>
      <c r="N593" s="213"/>
      <c r="O593" s="213"/>
      <c r="P593" s="213"/>
      <c r="Q593" s="213"/>
      <c r="R593" s="213"/>
      <c r="S593" s="213"/>
      <c r="T593" s="214"/>
      <c r="AT593" s="215" t="s">
        <v>128</v>
      </c>
      <c r="AU593" s="215" t="s">
        <v>80</v>
      </c>
      <c r="AV593" s="13" t="s">
        <v>80</v>
      </c>
      <c r="AW593" s="13" t="s">
        <v>32</v>
      </c>
      <c r="AX593" s="13" t="s">
        <v>70</v>
      </c>
      <c r="AY593" s="215" t="s">
        <v>118</v>
      </c>
    </row>
    <row r="594" spans="1:65" s="14" customFormat="1" ht="10.199999999999999">
      <c r="B594" s="216"/>
      <c r="C594" s="217"/>
      <c r="D594" s="201" t="s">
        <v>128</v>
      </c>
      <c r="E594" s="218" t="s">
        <v>19</v>
      </c>
      <c r="F594" s="219" t="s">
        <v>136</v>
      </c>
      <c r="G594" s="217"/>
      <c r="H594" s="220">
        <v>1</v>
      </c>
      <c r="I594" s="221"/>
      <c r="J594" s="217"/>
      <c r="K594" s="217"/>
      <c r="L594" s="222"/>
      <c r="M594" s="223"/>
      <c r="N594" s="224"/>
      <c r="O594" s="224"/>
      <c r="P594" s="224"/>
      <c r="Q594" s="224"/>
      <c r="R594" s="224"/>
      <c r="S594" s="224"/>
      <c r="T594" s="225"/>
      <c r="AT594" s="226" t="s">
        <v>128</v>
      </c>
      <c r="AU594" s="226" t="s">
        <v>80</v>
      </c>
      <c r="AV594" s="14" t="s">
        <v>126</v>
      </c>
      <c r="AW594" s="14" t="s">
        <v>32</v>
      </c>
      <c r="AX594" s="14" t="s">
        <v>78</v>
      </c>
      <c r="AY594" s="226" t="s">
        <v>118</v>
      </c>
    </row>
    <row r="595" spans="1:65" s="2" customFormat="1" ht="21.6" customHeight="1">
      <c r="A595" s="35"/>
      <c r="B595" s="36"/>
      <c r="C595" s="188" t="s">
        <v>491</v>
      </c>
      <c r="D595" s="188" t="s">
        <v>121</v>
      </c>
      <c r="E595" s="189" t="s">
        <v>673</v>
      </c>
      <c r="F595" s="190" t="s">
        <v>674</v>
      </c>
      <c r="G595" s="191" t="s">
        <v>185</v>
      </c>
      <c r="H595" s="192">
        <v>480</v>
      </c>
      <c r="I595" s="193"/>
      <c r="J595" s="194">
        <f>ROUND(I595*H595,2)</f>
        <v>0</v>
      </c>
      <c r="K595" s="190" t="s">
        <v>125</v>
      </c>
      <c r="L595" s="40"/>
      <c r="M595" s="195" t="s">
        <v>19</v>
      </c>
      <c r="N595" s="196" t="s">
        <v>41</v>
      </c>
      <c r="O595" s="65"/>
      <c r="P595" s="197">
        <f>O595*H595</f>
        <v>0</v>
      </c>
      <c r="Q595" s="197">
        <v>0</v>
      </c>
      <c r="R595" s="197">
        <f>Q595*H595</f>
        <v>0</v>
      </c>
      <c r="S595" s="197">
        <v>0</v>
      </c>
      <c r="T595" s="198">
        <f>S595*H595</f>
        <v>0</v>
      </c>
      <c r="U595" s="35"/>
      <c r="V595" s="35"/>
      <c r="W595" s="35"/>
      <c r="X595" s="35"/>
      <c r="Y595" s="35"/>
      <c r="Z595" s="35"/>
      <c r="AA595" s="35"/>
      <c r="AB595" s="35"/>
      <c r="AC595" s="35"/>
      <c r="AD595" s="35"/>
      <c r="AE595" s="35"/>
      <c r="AR595" s="199" t="s">
        <v>126</v>
      </c>
      <c r="AT595" s="199" t="s">
        <v>121</v>
      </c>
      <c r="AU595" s="199" t="s">
        <v>80</v>
      </c>
      <c r="AY595" s="18" t="s">
        <v>118</v>
      </c>
      <c r="BE595" s="200">
        <f>IF(N595="základní",J595,0)</f>
        <v>0</v>
      </c>
      <c r="BF595" s="200">
        <f>IF(N595="snížená",J595,0)</f>
        <v>0</v>
      </c>
      <c r="BG595" s="200">
        <f>IF(N595="zákl. přenesená",J595,0)</f>
        <v>0</v>
      </c>
      <c r="BH595" s="200">
        <f>IF(N595="sníž. přenesená",J595,0)</f>
        <v>0</v>
      </c>
      <c r="BI595" s="200">
        <f>IF(N595="nulová",J595,0)</f>
        <v>0</v>
      </c>
      <c r="BJ595" s="18" t="s">
        <v>78</v>
      </c>
      <c r="BK595" s="200">
        <f>ROUND(I595*H595,2)</f>
        <v>0</v>
      </c>
      <c r="BL595" s="18" t="s">
        <v>126</v>
      </c>
      <c r="BM595" s="199" t="s">
        <v>675</v>
      </c>
    </row>
    <row r="596" spans="1:65" s="2" customFormat="1" ht="19.2">
      <c r="A596" s="35"/>
      <c r="B596" s="36"/>
      <c r="C596" s="37"/>
      <c r="D596" s="201" t="s">
        <v>127</v>
      </c>
      <c r="E596" s="37"/>
      <c r="F596" s="202" t="s">
        <v>674</v>
      </c>
      <c r="G596" s="37"/>
      <c r="H596" s="37"/>
      <c r="I596" s="109"/>
      <c r="J596" s="37"/>
      <c r="K596" s="37"/>
      <c r="L596" s="40"/>
      <c r="M596" s="203"/>
      <c r="N596" s="204"/>
      <c r="O596" s="65"/>
      <c r="P596" s="65"/>
      <c r="Q596" s="65"/>
      <c r="R596" s="65"/>
      <c r="S596" s="65"/>
      <c r="T596" s="66"/>
      <c r="U596" s="35"/>
      <c r="V596" s="35"/>
      <c r="W596" s="35"/>
      <c r="X596" s="35"/>
      <c r="Y596" s="35"/>
      <c r="Z596" s="35"/>
      <c r="AA596" s="35"/>
      <c r="AB596" s="35"/>
      <c r="AC596" s="35"/>
      <c r="AD596" s="35"/>
      <c r="AE596" s="35"/>
      <c r="AT596" s="18" t="s">
        <v>127</v>
      </c>
      <c r="AU596" s="18" t="s">
        <v>80</v>
      </c>
    </row>
    <row r="597" spans="1:65" s="13" customFormat="1" ht="10.199999999999999">
      <c r="B597" s="205"/>
      <c r="C597" s="206"/>
      <c r="D597" s="201" t="s">
        <v>128</v>
      </c>
      <c r="E597" s="207" t="s">
        <v>19</v>
      </c>
      <c r="F597" s="208" t="s">
        <v>676</v>
      </c>
      <c r="G597" s="206"/>
      <c r="H597" s="209">
        <v>480</v>
      </c>
      <c r="I597" s="210"/>
      <c r="J597" s="206"/>
      <c r="K597" s="206"/>
      <c r="L597" s="211"/>
      <c r="M597" s="212"/>
      <c r="N597" s="213"/>
      <c r="O597" s="213"/>
      <c r="P597" s="213"/>
      <c r="Q597" s="213"/>
      <c r="R597" s="213"/>
      <c r="S597" s="213"/>
      <c r="T597" s="214"/>
      <c r="AT597" s="215" t="s">
        <v>128</v>
      </c>
      <c r="AU597" s="215" t="s">
        <v>80</v>
      </c>
      <c r="AV597" s="13" t="s">
        <v>80</v>
      </c>
      <c r="AW597" s="13" t="s">
        <v>32</v>
      </c>
      <c r="AX597" s="13" t="s">
        <v>70</v>
      </c>
      <c r="AY597" s="215" t="s">
        <v>118</v>
      </c>
    </row>
    <row r="598" spans="1:65" s="14" customFormat="1" ht="10.199999999999999">
      <c r="B598" s="216"/>
      <c r="C598" s="217"/>
      <c r="D598" s="201" t="s">
        <v>128</v>
      </c>
      <c r="E598" s="218" t="s">
        <v>19</v>
      </c>
      <c r="F598" s="219" t="s">
        <v>136</v>
      </c>
      <c r="G598" s="217"/>
      <c r="H598" s="220">
        <v>480</v>
      </c>
      <c r="I598" s="221"/>
      <c r="J598" s="217"/>
      <c r="K598" s="217"/>
      <c r="L598" s="222"/>
      <c r="M598" s="223"/>
      <c r="N598" s="224"/>
      <c r="O598" s="224"/>
      <c r="P598" s="224"/>
      <c r="Q598" s="224"/>
      <c r="R598" s="224"/>
      <c r="S598" s="224"/>
      <c r="T598" s="225"/>
      <c r="AT598" s="226" t="s">
        <v>128</v>
      </c>
      <c r="AU598" s="226" t="s">
        <v>80</v>
      </c>
      <c r="AV598" s="14" t="s">
        <v>126</v>
      </c>
      <c r="AW598" s="14" t="s">
        <v>32</v>
      </c>
      <c r="AX598" s="14" t="s">
        <v>78</v>
      </c>
      <c r="AY598" s="226" t="s">
        <v>118</v>
      </c>
    </row>
    <row r="599" spans="1:65" s="2" customFormat="1" ht="21.6" customHeight="1">
      <c r="A599" s="35"/>
      <c r="B599" s="36"/>
      <c r="C599" s="188" t="s">
        <v>677</v>
      </c>
      <c r="D599" s="188" t="s">
        <v>121</v>
      </c>
      <c r="E599" s="189" t="s">
        <v>678</v>
      </c>
      <c r="F599" s="190" t="s">
        <v>679</v>
      </c>
      <c r="G599" s="191" t="s">
        <v>185</v>
      </c>
      <c r="H599" s="192">
        <v>480</v>
      </c>
      <c r="I599" s="193"/>
      <c r="J599" s="194">
        <f>ROUND(I599*H599,2)</f>
        <v>0</v>
      </c>
      <c r="K599" s="190" t="s">
        <v>125</v>
      </c>
      <c r="L599" s="40"/>
      <c r="M599" s="195" t="s">
        <v>19</v>
      </c>
      <c r="N599" s="196" t="s">
        <v>41</v>
      </c>
      <c r="O599" s="65"/>
      <c r="P599" s="197">
        <f>O599*H599</f>
        <v>0</v>
      </c>
      <c r="Q599" s="197">
        <v>0</v>
      </c>
      <c r="R599" s="197">
        <f>Q599*H599</f>
        <v>0</v>
      </c>
      <c r="S599" s="197">
        <v>0</v>
      </c>
      <c r="T599" s="198">
        <f>S599*H599</f>
        <v>0</v>
      </c>
      <c r="U599" s="35"/>
      <c r="V599" s="35"/>
      <c r="W599" s="35"/>
      <c r="X599" s="35"/>
      <c r="Y599" s="35"/>
      <c r="Z599" s="35"/>
      <c r="AA599" s="35"/>
      <c r="AB599" s="35"/>
      <c r="AC599" s="35"/>
      <c r="AD599" s="35"/>
      <c r="AE599" s="35"/>
      <c r="AR599" s="199" t="s">
        <v>126</v>
      </c>
      <c r="AT599" s="199" t="s">
        <v>121</v>
      </c>
      <c r="AU599" s="199" t="s">
        <v>80</v>
      </c>
      <c r="AY599" s="18" t="s">
        <v>118</v>
      </c>
      <c r="BE599" s="200">
        <f>IF(N599="základní",J599,0)</f>
        <v>0</v>
      </c>
      <c r="BF599" s="200">
        <f>IF(N599="snížená",J599,0)</f>
        <v>0</v>
      </c>
      <c r="BG599" s="200">
        <f>IF(N599="zákl. přenesená",J599,0)</f>
        <v>0</v>
      </c>
      <c r="BH599" s="200">
        <f>IF(N599="sníž. přenesená",J599,0)</f>
        <v>0</v>
      </c>
      <c r="BI599" s="200">
        <f>IF(N599="nulová",J599,0)</f>
        <v>0</v>
      </c>
      <c r="BJ599" s="18" t="s">
        <v>78</v>
      </c>
      <c r="BK599" s="200">
        <f>ROUND(I599*H599,2)</f>
        <v>0</v>
      </c>
      <c r="BL599" s="18" t="s">
        <v>126</v>
      </c>
      <c r="BM599" s="199" t="s">
        <v>680</v>
      </c>
    </row>
    <row r="600" spans="1:65" s="2" customFormat="1" ht="10.199999999999999">
      <c r="A600" s="35"/>
      <c r="B600" s="36"/>
      <c r="C600" s="37"/>
      <c r="D600" s="201" t="s">
        <v>127</v>
      </c>
      <c r="E600" s="37"/>
      <c r="F600" s="202" t="s">
        <v>679</v>
      </c>
      <c r="G600" s="37"/>
      <c r="H600" s="37"/>
      <c r="I600" s="109"/>
      <c r="J600" s="37"/>
      <c r="K600" s="37"/>
      <c r="L600" s="40"/>
      <c r="M600" s="203"/>
      <c r="N600" s="204"/>
      <c r="O600" s="65"/>
      <c r="P600" s="65"/>
      <c r="Q600" s="65"/>
      <c r="R600" s="65"/>
      <c r="S600" s="65"/>
      <c r="T600" s="66"/>
      <c r="U600" s="35"/>
      <c r="V600" s="35"/>
      <c r="W600" s="35"/>
      <c r="X600" s="35"/>
      <c r="Y600" s="35"/>
      <c r="Z600" s="35"/>
      <c r="AA600" s="35"/>
      <c r="AB600" s="35"/>
      <c r="AC600" s="35"/>
      <c r="AD600" s="35"/>
      <c r="AE600" s="35"/>
      <c r="AT600" s="18" t="s">
        <v>127</v>
      </c>
      <c r="AU600" s="18" t="s">
        <v>80</v>
      </c>
    </row>
    <row r="601" spans="1:65" s="13" customFormat="1" ht="10.199999999999999">
      <c r="B601" s="205"/>
      <c r="C601" s="206"/>
      <c r="D601" s="201" t="s">
        <v>128</v>
      </c>
      <c r="E601" s="207" t="s">
        <v>19</v>
      </c>
      <c r="F601" s="208" t="s">
        <v>681</v>
      </c>
      <c r="G601" s="206"/>
      <c r="H601" s="209">
        <v>480</v>
      </c>
      <c r="I601" s="210"/>
      <c r="J601" s="206"/>
      <c r="K601" s="206"/>
      <c r="L601" s="211"/>
      <c r="M601" s="212"/>
      <c r="N601" s="213"/>
      <c r="O601" s="213"/>
      <c r="P601" s="213"/>
      <c r="Q601" s="213"/>
      <c r="R601" s="213"/>
      <c r="S601" s="213"/>
      <c r="T601" s="214"/>
      <c r="AT601" s="215" t="s">
        <v>128</v>
      </c>
      <c r="AU601" s="215" t="s">
        <v>80</v>
      </c>
      <c r="AV601" s="13" t="s">
        <v>80</v>
      </c>
      <c r="AW601" s="13" t="s">
        <v>32</v>
      </c>
      <c r="AX601" s="13" t="s">
        <v>70</v>
      </c>
      <c r="AY601" s="215" t="s">
        <v>118</v>
      </c>
    </row>
    <row r="602" spans="1:65" s="14" customFormat="1" ht="10.199999999999999">
      <c r="B602" s="216"/>
      <c r="C602" s="217"/>
      <c r="D602" s="201" t="s">
        <v>128</v>
      </c>
      <c r="E602" s="218" t="s">
        <v>19</v>
      </c>
      <c r="F602" s="219" t="s">
        <v>136</v>
      </c>
      <c r="G602" s="217"/>
      <c r="H602" s="220">
        <v>480</v>
      </c>
      <c r="I602" s="221"/>
      <c r="J602" s="217"/>
      <c r="K602" s="217"/>
      <c r="L602" s="222"/>
      <c r="M602" s="223"/>
      <c r="N602" s="224"/>
      <c r="O602" s="224"/>
      <c r="P602" s="224"/>
      <c r="Q602" s="224"/>
      <c r="R602" s="224"/>
      <c r="S602" s="224"/>
      <c r="T602" s="225"/>
      <c r="AT602" s="226" t="s">
        <v>128</v>
      </c>
      <c r="AU602" s="226" t="s">
        <v>80</v>
      </c>
      <c r="AV602" s="14" t="s">
        <v>126</v>
      </c>
      <c r="AW602" s="14" t="s">
        <v>32</v>
      </c>
      <c r="AX602" s="14" t="s">
        <v>78</v>
      </c>
      <c r="AY602" s="226" t="s">
        <v>118</v>
      </c>
    </row>
    <row r="603" spans="1:65" s="2" customFormat="1" ht="21.6" customHeight="1">
      <c r="A603" s="35"/>
      <c r="B603" s="36"/>
      <c r="C603" s="188" t="s">
        <v>682</v>
      </c>
      <c r="D603" s="188" t="s">
        <v>121</v>
      </c>
      <c r="E603" s="189" t="s">
        <v>683</v>
      </c>
      <c r="F603" s="190" t="s">
        <v>684</v>
      </c>
      <c r="G603" s="191" t="s">
        <v>146</v>
      </c>
      <c r="H603" s="192">
        <v>120</v>
      </c>
      <c r="I603" s="193"/>
      <c r="J603" s="194">
        <f>ROUND(I603*H603,2)</f>
        <v>0</v>
      </c>
      <c r="K603" s="190" t="s">
        <v>125</v>
      </c>
      <c r="L603" s="40"/>
      <c r="M603" s="195" t="s">
        <v>19</v>
      </c>
      <c r="N603" s="196" t="s">
        <v>41</v>
      </c>
      <c r="O603" s="65"/>
      <c r="P603" s="197">
        <f>O603*H603</f>
        <v>0</v>
      </c>
      <c r="Q603" s="197">
        <v>0</v>
      </c>
      <c r="R603" s="197">
        <f>Q603*H603</f>
        <v>0</v>
      </c>
      <c r="S603" s="197">
        <v>0</v>
      </c>
      <c r="T603" s="198">
        <f>S603*H603</f>
        <v>0</v>
      </c>
      <c r="U603" s="35"/>
      <c r="V603" s="35"/>
      <c r="W603" s="35"/>
      <c r="X603" s="35"/>
      <c r="Y603" s="35"/>
      <c r="Z603" s="35"/>
      <c r="AA603" s="35"/>
      <c r="AB603" s="35"/>
      <c r="AC603" s="35"/>
      <c r="AD603" s="35"/>
      <c r="AE603" s="35"/>
      <c r="AR603" s="199" t="s">
        <v>126</v>
      </c>
      <c r="AT603" s="199" t="s">
        <v>121</v>
      </c>
      <c r="AU603" s="199" t="s">
        <v>80</v>
      </c>
      <c r="AY603" s="18" t="s">
        <v>118</v>
      </c>
      <c r="BE603" s="200">
        <f>IF(N603="základní",J603,0)</f>
        <v>0</v>
      </c>
      <c r="BF603" s="200">
        <f>IF(N603="snížená",J603,0)</f>
        <v>0</v>
      </c>
      <c r="BG603" s="200">
        <f>IF(N603="zákl. přenesená",J603,0)</f>
        <v>0</v>
      </c>
      <c r="BH603" s="200">
        <f>IF(N603="sníž. přenesená",J603,0)</f>
        <v>0</v>
      </c>
      <c r="BI603" s="200">
        <f>IF(N603="nulová",J603,0)</f>
        <v>0</v>
      </c>
      <c r="BJ603" s="18" t="s">
        <v>78</v>
      </c>
      <c r="BK603" s="200">
        <f>ROUND(I603*H603,2)</f>
        <v>0</v>
      </c>
      <c r="BL603" s="18" t="s">
        <v>126</v>
      </c>
      <c r="BM603" s="199" t="s">
        <v>685</v>
      </c>
    </row>
    <row r="604" spans="1:65" s="2" customFormat="1" ht="19.2">
      <c r="A604" s="35"/>
      <c r="B604" s="36"/>
      <c r="C604" s="37"/>
      <c r="D604" s="201" t="s">
        <v>127</v>
      </c>
      <c r="E604" s="37"/>
      <c r="F604" s="202" t="s">
        <v>684</v>
      </c>
      <c r="G604" s="37"/>
      <c r="H604" s="37"/>
      <c r="I604" s="109"/>
      <c r="J604" s="37"/>
      <c r="K604" s="37"/>
      <c r="L604" s="40"/>
      <c r="M604" s="203"/>
      <c r="N604" s="204"/>
      <c r="O604" s="65"/>
      <c r="P604" s="65"/>
      <c r="Q604" s="65"/>
      <c r="R604" s="65"/>
      <c r="S604" s="65"/>
      <c r="T604" s="66"/>
      <c r="U604" s="35"/>
      <c r="V604" s="35"/>
      <c r="W604" s="35"/>
      <c r="X604" s="35"/>
      <c r="Y604" s="35"/>
      <c r="Z604" s="35"/>
      <c r="AA604" s="35"/>
      <c r="AB604" s="35"/>
      <c r="AC604" s="35"/>
      <c r="AD604" s="35"/>
      <c r="AE604" s="35"/>
      <c r="AT604" s="18" t="s">
        <v>127</v>
      </c>
      <c r="AU604" s="18" t="s">
        <v>80</v>
      </c>
    </row>
    <row r="605" spans="1:65" s="13" customFormat="1" ht="10.199999999999999">
      <c r="B605" s="205"/>
      <c r="C605" s="206"/>
      <c r="D605" s="201" t="s">
        <v>128</v>
      </c>
      <c r="E605" s="207" t="s">
        <v>19</v>
      </c>
      <c r="F605" s="208" t="s">
        <v>686</v>
      </c>
      <c r="G605" s="206"/>
      <c r="H605" s="209">
        <v>120</v>
      </c>
      <c r="I605" s="210"/>
      <c r="J605" s="206"/>
      <c r="K605" s="206"/>
      <c r="L605" s="211"/>
      <c r="M605" s="212"/>
      <c r="N605" s="213"/>
      <c r="O605" s="213"/>
      <c r="P605" s="213"/>
      <c r="Q605" s="213"/>
      <c r="R605" s="213"/>
      <c r="S605" s="213"/>
      <c r="T605" s="214"/>
      <c r="AT605" s="215" t="s">
        <v>128</v>
      </c>
      <c r="AU605" s="215" t="s">
        <v>80</v>
      </c>
      <c r="AV605" s="13" t="s">
        <v>80</v>
      </c>
      <c r="AW605" s="13" t="s">
        <v>32</v>
      </c>
      <c r="AX605" s="13" t="s">
        <v>70</v>
      </c>
      <c r="AY605" s="215" t="s">
        <v>118</v>
      </c>
    </row>
    <row r="606" spans="1:65" s="14" customFormat="1" ht="10.199999999999999">
      <c r="B606" s="216"/>
      <c r="C606" s="217"/>
      <c r="D606" s="201" t="s">
        <v>128</v>
      </c>
      <c r="E606" s="218" t="s">
        <v>19</v>
      </c>
      <c r="F606" s="219" t="s">
        <v>136</v>
      </c>
      <c r="G606" s="217"/>
      <c r="H606" s="220">
        <v>120</v>
      </c>
      <c r="I606" s="221"/>
      <c r="J606" s="217"/>
      <c r="K606" s="217"/>
      <c r="L606" s="222"/>
      <c r="M606" s="223"/>
      <c r="N606" s="224"/>
      <c r="O606" s="224"/>
      <c r="P606" s="224"/>
      <c r="Q606" s="224"/>
      <c r="R606" s="224"/>
      <c r="S606" s="224"/>
      <c r="T606" s="225"/>
      <c r="AT606" s="226" t="s">
        <v>128</v>
      </c>
      <c r="AU606" s="226" t="s">
        <v>80</v>
      </c>
      <c r="AV606" s="14" t="s">
        <v>126</v>
      </c>
      <c r="AW606" s="14" t="s">
        <v>32</v>
      </c>
      <c r="AX606" s="14" t="s">
        <v>78</v>
      </c>
      <c r="AY606" s="226" t="s">
        <v>118</v>
      </c>
    </row>
    <row r="607" spans="1:65" s="2" customFormat="1" ht="21.6" customHeight="1">
      <c r="A607" s="35"/>
      <c r="B607" s="36"/>
      <c r="C607" s="188" t="s">
        <v>505</v>
      </c>
      <c r="D607" s="188" t="s">
        <v>121</v>
      </c>
      <c r="E607" s="189" t="s">
        <v>687</v>
      </c>
      <c r="F607" s="190" t="s">
        <v>688</v>
      </c>
      <c r="G607" s="191" t="s">
        <v>152</v>
      </c>
      <c r="H607" s="192">
        <v>128.48699999999999</v>
      </c>
      <c r="I607" s="193"/>
      <c r="J607" s="194">
        <f>ROUND(I607*H607,2)</f>
        <v>0</v>
      </c>
      <c r="K607" s="190" t="s">
        <v>125</v>
      </c>
      <c r="L607" s="40"/>
      <c r="M607" s="195" t="s">
        <v>19</v>
      </c>
      <c r="N607" s="196" t="s">
        <v>41</v>
      </c>
      <c r="O607" s="65"/>
      <c r="P607" s="197">
        <f>O607*H607</f>
        <v>0</v>
      </c>
      <c r="Q607" s="197">
        <v>0</v>
      </c>
      <c r="R607" s="197">
        <f>Q607*H607</f>
        <v>0</v>
      </c>
      <c r="S607" s="197">
        <v>0</v>
      </c>
      <c r="T607" s="198">
        <f>S607*H607</f>
        <v>0</v>
      </c>
      <c r="U607" s="35"/>
      <c r="V607" s="35"/>
      <c r="W607" s="35"/>
      <c r="X607" s="35"/>
      <c r="Y607" s="35"/>
      <c r="Z607" s="35"/>
      <c r="AA607" s="35"/>
      <c r="AB607" s="35"/>
      <c r="AC607" s="35"/>
      <c r="AD607" s="35"/>
      <c r="AE607" s="35"/>
      <c r="AR607" s="199" t="s">
        <v>126</v>
      </c>
      <c r="AT607" s="199" t="s">
        <v>121</v>
      </c>
      <c r="AU607" s="199" t="s">
        <v>80</v>
      </c>
      <c r="AY607" s="18" t="s">
        <v>118</v>
      </c>
      <c r="BE607" s="200">
        <f>IF(N607="základní",J607,0)</f>
        <v>0</v>
      </c>
      <c r="BF607" s="200">
        <f>IF(N607="snížená",J607,0)</f>
        <v>0</v>
      </c>
      <c r="BG607" s="200">
        <f>IF(N607="zákl. přenesená",J607,0)</f>
        <v>0</v>
      </c>
      <c r="BH607" s="200">
        <f>IF(N607="sníž. přenesená",J607,0)</f>
        <v>0</v>
      </c>
      <c r="BI607" s="200">
        <f>IF(N607="nulová",J607,0)</f>
        <v>0</v>
      </c>
      <c r="BJ607" s="18" t="s">
        <v>78</v>
      </c>
      <c r="BK607" s="200">
        <f>ROUND(I607*H607,2)</f>
        <v>0</v>
      </c>
      <c r="BL607" s="18" t="s">
        <v>126</v>
      </c>
      <c r="BM607" s="199" t="s">
        <v>689</v>
      </c>
    </row>
    <row r="608" spans="1:65" s="2" customFormat="1" ht="19.2">
      <c r="A608" s="35"/>
      <c r="B608" s="36"/>
      <c r="C608" s="37"/>
      <c r="D608" s="201" t="s">
        <v>127</v>
      </c>
      <c r="E608" s="37"/>
      <c r="F608" s="202" t="s">
        <v>688</v>
      </c>
      <c r="G608" s="37"/>
      <c r="H608" s="37"/>
      <c r="I608" s="109"/>
      <c r="J608" s="37"/>
      <c r="K608" s="37"/>
      <c r="L608" s="40"/>
      <c r="M608" s="203"/>
      <c r="N608" s="204"/>
      <c r="O608" s="65"/>
      <c r="P608" s="65"/>
      <c r="Q608" s="65"/>
      <c r="R608" s="65"/>
      <c r="S608" s="65"/>
      <c r="T608" s="66"/>
      <c r="U608" s="35"/>
      <c r="V608" s="35"/>
      <c r="W608" s="35"/>
      <c r="X608" s="35"/>
      <c r="Y608" s="35"/>
      <c r="Z608" s="35"/>
      <c r="AA608" s="35"/>
      <c r="AB608" s="35"/>
      <c r="AC608" s="35"/>
      <c r="AD608" s="35"/>
      <c r="AE608" s="35"/>
      <c r="AT608" s="18" t="s">
        <v>127</v>
      </c>
      <c r="AU608" s="18" t="s">
        <v>80</v>
      </c>
    </row>
    <row r="609" spans="2:51" s="15" customFormat="1" ht="10.199999999999999">
      <c r="B609" s="237"/>
      <c r="C609" s="238"/>
      <c r="D609" s="201" t="s">
        <v>128</v>
      </c>
      <c r="E609" s="239" t="s">
        <v>19</v>
      </c>
      <c r="F609" s="240" t="s">
        <v>690</v>
      </c>
      <c r="G609" s="238"/>
      <c r="H609" s="239" t="s">
        <v>19</v>
      </c>
      <c r="I609" s="241"/>
      <c r="J609" s="238"/>
      <c r="K609" s="238"/>
      <c r="L609" s="242"/>
      <c r="M609" s="243"/>
      <c r="N609" s="244"/>
      <c r="O609" s="244"/>
      <c r="P609" s="244"/>
      <c r="Q609" s="244"/>
      <c r="R609" s="244"/>
      <c r="S609" s="244"/>
      <c r="T609" s="245"/>
      <c r="AT609" s="246" t="s">
        <v>128</v>
      </c>
      <c r="AU609" s="246" t="s">
        <v>80</v>
      </c>
      <c r="AV609" s="15" t="s">
        <v>78</v>
      </c>
      <c r="AW609" s="15" t="s">
        <v>32</v>
      </c>
      <c r="AX609" s="15" t="s">
        <v>70</v>
      </c>
      <c r="AY609" s="246" t="s">
        <v>118</v>
      </c>
    </row>
    <row r="610" spans="2:51" s="13" customFormat="1" ht="10.199999999999999">
      <c r="B610" s="205"/>
      <c r="C610" s="206"/>
      <c r="D610" s="201" t="s">
        <v>128</v>
      </c>
      <c r="E610" s="207" t="s">
        <v>19</v>
      </c>
      <c r="F610" s="208" t="s">
        <v>691</v>
      </c>
      <c r="G610" s="206"/>
      <c r="H610" s="209">
        <v>66.099999999999994</v>
      </c>
      <c r="I610" s="210"/>
      <c r="J610" s="206"/>
      <c r="K610" s="206"/>
      <c r="L610" s="211"/>
      <c r="M610" s="212"/>
      <c r="N610" s="213"/>
      <c r="O610" s="213"/>
      <c r="P610" s="213"/>
      <c r="Q610" s="213"/>
      <c r="R610" s="213"/>
      <c r="S610" s="213"/>
      <c r="T610" s="214"/>
      <c r="AT610" s="215" t="s">
        <v>128</v>
      </c>
      <c r="AU610" s="215" t="s">
        <v>80</v>
      </c>
      <c r="AV610" s="13" t="s">
        <v>80</v>
      </c>
      <c r="AW610" s="13" t="s">
        <v>32</v>
      </c>
      <c r="AX610" s="13" t="s">
        <v>70</v>
      </c>
      <c r="AY610" s="215" t="s">
        <v>118</v>
      </c>
    </row>
    <row r="611" spans="2:51" s="15" customFormat="1" ht="10.199999999999999">
      <c r="B611" s="237"/>
      <c r="C611" s="238"/>
      <c r="D611" s="201" t="s">
        <v>128</v>
      </c>
      <c r="E611" s="239" t="s">
        <v>19</v>
      </c>
      <c r="F611" s="240" t="s">
        <v>159</v>
      </c>
      <c r="G611" s="238"/>
      <c r="H611" s="239" t="s">
        <v>19</v>
      </c>
      <c r="I611" s="241"/>
      <c r="J611" s="238"/>
      <c r="K611" s="238"/>
      <c r="L611" s="242"/>
      <c r="M611" s="243"/>
      <c r="N611" s="244"/>
      <c r="O611" s="244"/>
      <c r="P611" s="244"/>
      <c r="Q611" s="244"/>
      <c r="R611" s="244"/>
      <c r="S611" s="244"/>
      <c r="T611" s="245"/>
      <c r="AT611" s="246" t="s">
        <v>128</v>
      </c>
      <c r="AU611" s="246" t="s">
        <v>80</v>
      </c>
      <c r="AV611" s="15" t="s">
        <v>78</v>
      </c>
      <c r="AW611" s="15" t="s">
        <v>32</v>
      </c>
      <c r="AX611" s="15" t="s">
        <v>70</v>
      </c>
      <c r="AY611" s="246" t="s">
        <v>118</v>
      </c>
    </row>
    <row r="612" spans="2:51" s="13" customFormat="1" ht="10.199999999999999">
      <c r="B612" s="205"/>
      <c r="C612" s="206"/>
      <c r="D612" s="201" t="s">
        <v>128</v>
      </c>
      <c r="E612" s="207" t="s">
        <v>19</v>
      </c>
      <c r="F612" s="208" t="s">
        <v>692</v>
      </c>
      <c r="G612" s="206"/>
      <c r="H612" s="209">
        <v>3.0920000000000001</v>
      </c>
      <c r="I612" s="210"/>
      <c r="J612" s="206"/>
      <c r="K612" s="206"/>
      <c r="L612" s="211"/>
      <c r="M612" s="212"/>
      <c r="N612" s="213"/>
      <c r="O612" s="213"/>
      <c r="P612" s="213"/>
      <c r="Q612" s="213"/>
      <c r="R612" s="213"/>
      <c r="S612" s="213"/>
      <c r="T612" s="214"/>
      <c r="AT612" s="215" t="s">
        <v>128</v>
      </c>
      <c r="AU612" s="215" t="s">
        <v>80</v>
      </c>
      <c r="AV612" s="13" t="s">
        <v>80</v>
      </c>
      <c r="AW612" s="13" t="s">
        <v>32</v>
      </c>
      <c r="AX612" s="13" t="s">
        <v>70</v>
      </c>
      <c r="AY612" s="215" t="s">
        <v>118</v>
      </c>
    </row>
    <row r="613" spans="2:51" s="13" customFormat="1" ht="10.199999999999999">
      <c r="B613" s="205"/>
      <c r="C613" s="206"/>
      <c r="D613" s="201" t="s">
        <v>128</v>
      </c>
      <c r="E613" s="207" t="s">
        <v>19</v>
      </c>
      <c r="F613" s="208" t="s">
        <v>693</v>
      </c>
      <c r="G613" s="206"/>
      <c r="H613" s="209">
        <v>1.855</v>
      </c>
      <c r="I613" s="210"/>
      <c r="J613" s="206"/>
      <c r="K613" s="206"/>
      <c r="L613" s="211"/>
      <c r="M613" s="212"/>
      <c r="N613" s="213"/>
      <c r="O613" s="213"/>
      <c r="P613" s="213"/>
      <c r="Q613" s="213"/>
      <c r="R613" s="213"/>
      <c r="S613" s="213"/>
      <c r="T613" s="214"/>
      <c r="AT613" s="215" t="s">
        <v>128</v>
      </c>
      <c r="AU613" s="215" t="s">
        <v>80</v>
      </c>
      <c r="AV613" s="13" t="s">
        <v>80</v>
      </c>
      <c r="AW613" s="13" t="s">
        <v>32</v>
      </c>
      <c r="AX613" s="13" t="s">
        <v>70</v>
      </c>
      <c r="AY613" s="215" t="s">
        <v>118</v>
      </c>
    </row>
    <row r="614" spans="2:51" s="13" customFormat="1" ht="10.199999999999999">
      <c r="B614" s="205"/>
      <c r="C614" s="206"/>
      <c r="D614" s="201" t="s">
        <v>128</v>
      </c>
      <c r="E614" s="207" t="s">
        <v>19</v>
      </c>
      <c r="F614" s="208" t="s">
        <v>694</v>
      </c>
      <c r="G614" s="206"/>
      <c r="H614" s="209">
        <v>4.6379999999999999</v>
      </c>
      <c r="I614" s="210"/>
      <c r="J614" s="206"/>
      <c r="K614" s="206"/>
      <c r="L614" s="211"/>
      <c r="M614" s="212"/>
      <c r="N614" s="213"/>
      <c r="O614" s="213"/>
      <c r="P614" s="213"/>
      <c r="Q614" s="213"/>
      <c r="R614" s="213"/>
      <c r="S614" s="213"/>
      <c r="T614" s="214"/>
      <c r="AT614" s="215" t="s">
        <v>128</v>
      </c>
      <c r="AU614" s="215" t="s">
        <v>80</v>
      </c>
      <c r="AV614" s="13" t="s">
        <v>80</v>
      </c>
      <c r="AW614" s="13" t="s">
        <v>32</v>
      </c>
      <c r="AX614" s="13" t="s">
        <v>70</v>
      </c>
      <c r="AY614" s="215" t="s">
        <v>118</v>
      </c>
    </row>
    <row r="615" spans="2:51" s="15" customFormat="1" ht="10.199999999999999">
      <c r="B615" s="237"/>
      <c r="C615" s="238"/>
      <c r="D615" s="201" t="s">
        <v>128</v>
      </c>
      <c r="E615" s="239" t="s">
        <v>19</v>
      </c>
      <c r="F615" s="240" t="s">
        <v>163</v>
      </c>
      <c r="G615" s="238"/>
      <c r="H615" s="239" t="s">
        <v>19</v>
      </c>
      <c r="I615" s="241"/>
      <c r="J615" s="238"/>
      <c r="K615" s="238"/>
      <c r="L615" s="242"/>
      <c r="M615" s="243"/>
      <c r="N615" s="244"/>
      <c r="O615" s="244"/>
      <c r="P615" s="244"/>
      <c r="Q615" s="244"/>
      <c r="R615" s="244"/>
      <c r="S615" s="244"/>
      <c r="T615" s="245"/>
      <c r="AT615" s="246" t="s">
        <v>128</v>
      </c>
      <c r="AU615" s="246" t="s">
        <v>80</v>
      </c>
      <c r="AV615" s="15" t="s">
        <v>78</v>
      </c>
      <c r="AW615" s="15" t="s">
        <v>32</v>
      </c>
      <c r="AX615" s="15" t="s">
        <v>70</v>
      </c>
      <c r="AY615" s="246" t="s">
        <v>118</v>
      </c>
    </row>
    <row r="616" spans="2:51" s="13" customFormat="1" ht="20.399999999999999">
      <c r="B616" s="205"/>
      <c r="C616" s="206"/>
      <c r="D616" s="201" t="s">
        <v>128</v>
      </c>
      <c r="E616" s="207" t="s">
        <v>19</v>
      </c>
      <c r="F616" s="208" t="s">
        <v>695</v>
      </c>
      <c r="G616" s="206"/>
      <c r="H616" s="209">
        <v>3.806</v>
      </c>
      <c r="I616" s="210"/>
      <c r="J616" s="206"/>
      <c r="K616" s="206"/>
      <c r="L616" s="211"/>
      <c r="M616" s="212"/>
      <c r="N616" s="213"/>
      <c r="O616" s="213"/>
      <c r="P616" s="213"/>
      <c r="Q616" s="213"/>
      <c r="R616" s="213"/>
      <c r="S616" s="213"/>
      <c r="T616" s="214"/>
      <c r="AT616" s="215" t="s">
        <v>128</v>
      </c>
      <c r="AU616" s="215" t="s">
        <v>80</v>
      </c>
      <c r="AV616" s="13" t="s">
        <v>80</v>
      </c>
      <c r="AW616" s="13" t="s">
        <v>32</v>
      </c>
      <c r="AX616" s="13" t="s">
        <v>70</v>
      </c>
      <c r="AY616" s="215" t="s">
        <v>118</v>
      </c>
    </row>
    <row r="617" spans="2:51" s="13" customFormat="1" ht="10.199999999999999">
      <c r="B617" s="205"/>
      <c r="C617" s="206"/>
      <c r="D617" s="201" t="s">
        <v>128</v>
      </c>
      <c r="E617" s="207" t="s">
        <v>19</v>
      </c>
      <c r="F617" s="208" t="s">
        <v>696</v>
      </c>
      <c r="G617" s="206"/>
      <c r="H617" s="209">
        <v>11.06</v>
      </c>
      <c r="I617" s="210"/>
      <c r="J617" s="206"/>
      <c r="K617" s="206"/>
      <c r="L617" s="211"/>
      <c r="M617" s="212"/>
      <c r="N617" s="213"/>
      <c r="O617" s="213"/>
      <c r="P617" s="213"/>
      <c r="Q617" s="213"/>
      <c r="R617" s="213"/>
      <c r="S617" s="213"/>
      <c r="T617" s="214"/>
      <c r="AT617" s="215" t="s">
        <v>128</v>
      </c>
      <c r="AU617" s="215" t="s">
        <v>80</v>
      </c>
      <c r="AV617" s="13" t="s">
        <v>80</v>
      </c>
      <c r="AW617" s="13" t="s">
        <v>32</v>
      </c>
      <c r="AX617" s="13" t="s">
        <v>70</v>
      </c>
      <c r="AY617" s="215" t="s">
        <v>118</v>
      </c>
    </row>
    <row r="618" spans="2:51" s="13" customFormat="1" ht="10.199999999999999">
      <c r="B618" s="205"/>
      <c r="C618" s="206"/>
      <c r="D618" s="201" t="s">
        <v>128</v>
      </c>
      <c r="E618" s="207" t="s">
        <v>19</v>
      </c>
      <c r="F618" s="208" t="s">
        <v>697</v>
      </c>
      <c r="G618" s="206"/>
      <c r="H618" s="209">
        <v>1.0820000000000001</v>
      </c>
      <c r="I618" s="210"/>
      <c r="J618" s="206"/>
      <c r="K618" s="206"/>
      <c r="L618" s="211"/>
      <c r="M618" s="212"/>
      <c r="N618" s="213"/>
      <c r="O618" s="213"/>
      <c r="P618" s="213"/>
      <c r="Q618" s="213"/>
      <c r="R618" s="213"/>
      <c r="S618" s="213"/>
      <c r="T618" s="214"/>
      <c r="AT618" s="215" t="s">
        <v>128</v>
      </c>
      <c r="AU618" s="215" t="s">
        <v>80</v>
      </c>
      <c r="AV618" s="13" t="s">
        <v>80</v>
      </c>
      <c r="AW618" s="13" t="s">
        <v>32</v>
      </c>
      <c r="AX618" s="13" t="s">
        <v>70</v>
      </c>
      <c r="AY618" s="215" t="s">
        <v>118</v>
      </c>
    </row>
    <row r="619" spans="2:51" s="15" customFormat="1" ht="10.199999999999999">
      <c r="B619" s="237"/>
      <c r="C619" s="238"/>
      <c r="D619" s="201" t="s">
        <v>128</v>
      </c>
      <c r="E619" s="239" t="s">
        <v>19</v>
      </c>
      <c r="F619" s="240" t="s">
        <v>166</v>
      </c>
      <c r="G619" s="238"/>
      <c r="H619" s="239" t="s">
        <v>19</v>
      </c>
      <c r="I619" s="241"/>
      <c r="J619" s="238"/>
      <c r="K619" s="238"/>
      <c r="L619" s="242"/>
      <c r="M619" s="243"/>
      <c r="N619" s="244"/>
      <c r="O619" s="244"/>
      <c r="P619" s="244"/>
      <c r="Q619" s="244"/>
      <c r="R619" s="244"/>
      <c r="S619" s="244"/>
      <c r="T619" s="245"/>
      <c r="AT619" s="246" t="s">
        <v>128</v>
      </c>
      <c r="AU619" s="246" t="s">
        <v>80</v>
      </c>
      <c r="AV619" s="15" t="s">
        <v>78</v>
      </c>
      <c r="AW619" s="15" t="s">
        <v>32</v>
      </c>
      <c r="AX619" s="15" t="s">
        <v>70</v>
      </c>
      <c r="AY619" s="246" t="s">
        <v>118</v>
      </c>
    </row>
    <row r="620" spans="2:51" s="13" customFormat="1" ht="10.199999999999999">
      <c r="B620" s="205"/>
      <c r="C620" s="206"/>
      <c r="D620" s="201" t="s">
        <v>128</v>
      </c>
      <c r="E620" s="207" t="s">
        <v>19</v>
      </c>
      <c r="F620" s="208" t="s">
        <v>698</v>
      </c>
      <c r="G620" s="206"/>
      <c r="H620" s="209">
        <v>3.0920000000000001</v>
      </c>
      <c r="I620" s="210"/>
      <c r="J620" s="206"/>
      <c r="K620" s="206"/>
      <c r="L620" s="211"/>
      <c r="M620" s="212"/>
      <c r="N620" s="213"/>
      <c r="O620" s="213"/>
      <c r="P620" s="213"/>
      <c r="Q620" s="213"/>
      <c r="R620" s="213"/>
      <c r="S620" s="213"/>
      <c r="T620" s="214"/>
      <c r="AT620" s="215" t="s">
        <v>128</v>
      </c>
      <c r="AU620" s="215" t="s">
        <v>80</v>
      </c>
      <c r="AV620" s="13" t="s">
        <v>80</v>
      </c>
      <c r="AW620" s="13" t="s">
        <v>32</v>
      </c>
      <c r="AX620" s="13" t="s">
        <v>70</v>
      </c>
      <c r="AY620" s="215" t="s">
        <v>118</v>
      </c>
    </row>
    <row r="621" spans="2:51" s="13" customFormat="1" ht="20.399999999999999">
      <c r="B621" s="205"/>
      <c r="C621" s="206"/>
      <c r="D621" s="201" t="s">
        <v>128</v>
      </c>
      <c r="E621" s="207" t="s">
        <v>19</v>
      </c>
      <c r="F621" s="208" t="s">
        <v>699</v>
      </c>
      <c r="G621" s="206"/>
      <c r="H621" s="209">
        <v>1.0820000000000001</v>
      </c>
      <c r="I621" s="210"/>
      <c r="J621" s="206"/>
      <c r="K621" s="206"/>
      <c r="L621" s="211"/>
      <c r="M621" s="212"/>
      <c r="N621" s="213"/>
      <c r="O621" s="213"/>
      <c r="P621" s="213"/>
      <c r="Q621" s="213"/>
      <c r="R621" s="213"/>
      <c r="S621" s="213"/>
      <c r="T621" s="214"/>
      <c r="AT621" s="215" t="s">
        <v>128</v>
      </c>
      <c r="AU621" s="215" t="s">
        <v>80</v>
      </c>
      <c r="AV621" s="13" t="s">
        <v>80</v>
      </c>
      <c r="AW621" s="13" t="s">
        <v>32</v>
      </c>
      <c r="AX621" s="13" t="s">
        <v>70</v>
      </c>
      <c r="AY621" s="215" t="s">
        <v>118</v>
      </c>
    </row>
    <row r="622" spans="2:51" s="13" customFormat="1" ht="10.199999999999999">
      <c r="B622" s="205"/>
      <c r="C622" s="206"/>
      <c r="D622" s="201" t="s">
        <v>128</v>
      </c>
      <c r="E622" s="207" t="s">
        <v>19</v>
      </c>
      <c r="F622" s="208" t="s">
        <v>700</v>
      </c>
      <c r="G622" s="206"/>
      <c r="H622" s="209">
        <v>13.914999999999999</v>
      </c>
      <c r="I622" s="210"/>
      <c r="J622" s="206"/>
      <c r="K622" s="206"/>
      <c r="L622" s="211"/>
      <c r="M622" s="212"/>
      <c r="N622" s="213"/>
      <c r="O622" s="213"/>
      <c r="P622" s="213"/>
      <c r="Q622" s="213"/>
      <c r="R622" s="213"/>
      <c r="S622" s="213"/>
      <c r="T622" s="214"/>
      <c r="AT622" s="215" t="s">
        <v>128</v>
      </c>
      <c r="AU622" s="215" t="s">
        <v>80</v>
      </c>
      <c r="AV622" s="13" t="s">
        <v>80</v>
      </c>
      <c r="AW622" s="13" t="s">
        <v>32</v>
      </c>
      <c r="AX622" s="13" t="s">
        <v>70</v>
      </c>
      <c r="AY622" s="215" t="s">
        <v>118</v>
      </c>
    </row>
    <row r="623" spans="2:51" s="15" customFormat="1" ht="10.199999999999999">
      <c r="B623" s="237"/>
      <c r="C623" s="238"/>
      <c r="D623" s="201" t="s">
        <v>128</v>
      </c>
      <c r="E623" s="239" t="s">
        <v>19</v>
      </c>
      <c r="F623" s="240" t="s">
        <v>168</v>
      </c>
      <c r="G623" s="238"/>
      <c r="H623" s="239" t="s">
        <v>19</v>
      </c>
      <c r="I623" s="241"/>
      <c r="J623" s="238"/>
      <c r="K623" s="238"/>
      <c r="L623" s="242"/>
      <c r="M623" s="243"/>
      <c r="N623" s="244"/>
      <c r="O623" s="244"/>
      <c r="P623" s="244"/>
      <c r="Q623" s="244"/>
      <c r="R623" s="244"/>
      <c r="S623" s="244"/>
      <c r="T623" s="245"/>
      <c r="AT623" s="246" t="s">
        <v>128</v>
      </c>
      <c r="AU623" s="246" t="s">
        <v>80</v>
      </c>
      <c r="AV623" s="15" t="s">
        <v>78</v>
      </c>
      <c r="AW623" s="15" t="s">
        <v>32</v>
      </c>
      <c r="AX623" s="15" t="s">
        <v>70</v>
      </c>
      <c r="AY623" s="246" t="s">
        <v>118</v>
      </c>
    </row>
    <row r="624" spans="2:51" s="13" customFormat="1" ht="10.199999999999999">
      <c r="B624" s="205"/>
      <c r="C624" s="206"/>
      <c r="D624" s="201" t="s">
        <v>128</v>
      </c>
      <c r="E624" s="207" t="s">
        <v>19</v>
      </c>
      <c r="F624" s="208" t="s">
        <v>701</v>
      </c>
      <c r="G624" s="206"/>
      <c r="H624" s="209">
        <v>2.7829999999999999</v>
      </c>
      <c r="I624" s="210"/>
      <c r="J624" s="206"/>
      <c r="K624" s="206"/>
      <c r="L624" s="211"/>
      <c r="M624" s="212"/>
      <c r="N624" s="213"/>
      <c r="O624" s="213"/>
      <c r="P624" s="213"/>
      <c r="Q624" s="213"/>
      <c r="R624" s="213"/>
      <c r="S624" s="213"/>
      <c r="T624" s="214"/>
      <c r="AT624" s="215" t="s">
        <v>128</v>
      </c>
      <c r="AU624" s="215" t="s">
        <v>80</v>
      </c>
      <c r="AV624" s="13" t="s">
        <v>80</v>
      </c>
      <c r="AW624" s="13" t="s">
        <v>32</v>
      </c>
      <c r="AX624" s="13" t="s">
        <v>70</v>
      </c>
      <c r="AY624" s="215" t="s">
        <v>118</v>
      </c>
    </row>
    <row r="625" spans="1:65" s="13" customFormat="1" ht="20.399999999999999">
      <c r="B625" s="205"/>
      <c r="C625" s="206"/>
      <c r="D625" s="201" t="s">
        <v>128</v>
      </c>
      <c r="E625" s="207" t="s">
        <v>19</v>
      </c>
      <c r="F625" s="208" t="s">
        <v>702</v>
      </c>
      <c r="G625" s="206"/>
      <c r="H625" s="209">
        <v>3.8650000000000002</v>
      </c>
      <c r="I625" s="210"/>
      <c r="J625" s="206"/>
      <c r="K625" s="206"/>
      <c r="L625" s="211"/>
      <c r="M625" s="212"/>
      <c r="N625" s="213"/>
      <c r="O625" s="213"/>
      <c r="P625" s="213"/>
      <c r="Q625" s="213"/>
      <c r="R625" s="213"/>
      <c r="S625" s="213"/>
      <c r="T625" s="214"/>
      <c r="AT625" s="215" t="s">
        <v>128</v>
      </c>
      <c r="AU625" s="215" t="s">
        <v>80</v>
      </c>
      <c r="AV625" s="13" t="s">
        <v>80</v>
      </c>
      <c r="AW625" s="13" t="s">
        <v>32</v>
      </c>
      <c r="AX625" s="13" t="s">
        <v>70</v>
      </c>
      <c r="AY625" s="215" t="s">
        <v>118</v>
      </c>
    </row>
    <row r="626" spans="1:65" s="13" customFormat="1" ht="10.199999999999999">
      <c r="B626" s="205"/>
      <c r="C626" s="206"/>
      <c r="D626" s="201" t="s">
        <v>128</v>
      </c>
      <c r="E626" s="207" t="s">
        <v>19</v>
      </c>
      <c r="F626" s="208" t="s">
        <v>703</v>
      </c>
      <c r="G626" s="206"/>
      <c r="H626" s="209">
        <v>12.117000000000001</v>
      </c>
      <c r="I626" s="210"/>
      <c r="J626" s="206"/>
      <c r="K626" s="206"/>
      <c r="L626" s="211"/>
      <c r="M626" s="212"/>
      <c r="N626" s="213"/>
      <c r="O626" s="213"/>
      <c r="P626" s="213"/>
      <c r="Q626" s="213"/>
      <c r="R626" s="213"/>
      <c r="S626" s="213"/>
      <c r="T626" s="214"/>
      <c r="AT626" s="215" t="s">
        <v>128</v>
      </c>
      <c r="AU626" s="215" t="s">
        <v>80</v>
      </c>
      <c r="AV626" s="13" t="s">
        <v>80</v>
      </c>
      <c r="AW626" s="13" t="s">
        <v>32</v>
      </c>
      <c r="AX626" s="13" t="s">
        <v>70</v>
      </c>
      <c r="AY626" s="215" t="s">
        <v>118</v>
      </c>
    </row>
    <row r="627" spans="1:65" s="14" customFormat="1" ht="10.199999999999999">
      <c r="B627" s="216"/>
      <c r="C627" s="217"/>
      <c r="D627" s="201" t="s">
        <v>128</v>
      </c>
      <c r="E627" s="218" t="s">
        <v>19</v>
      </c>
      <c r="F627" s="219" t="s">
        <v>136</v>
      </c>
      <c r="G627" s="217"/>
      <c r="H627" s="220">
        <v>128.48699999999997</v>
      </c>
      <c r="I627" s="221"/>
      <c r="J627" s="217"/>
      <c r="K627" s="217"/>
      <c r="L627" s="222"/>
      <c r="M627" s="223"/>
      <c r="N627" s="224"/>
      <c r="O627" s="224"/>
      <c r="P627" s="224"/>
      <c r="Q627" s="224"/>
      <c r="R627" s="224"/>
      <c r="S627" s="224"/>
      <c r="T627" s="225"/>
      <c r="AT627" s="226" t="s">
        <v>128</v>
      </c>
      <c r="AU627" s="226" t="s">
        <v>80</v>
      </c>
      <c r="AV627" s="14" t="s">
        <v>126</v>
      </c>
      <c r="AW627" s="14" t="s">
        <v>32</v>
      </c>
      <c r="AX627" s="14" t="s">
        <v>78</v>
      </c>
      <c r="AY627" s="226" t="s">
        <v>118</v>
      </c>
    </row>
    <row r="628" spans="1:65" s="2" customFormat="1" ht="14.4" customHeight="1">
      <c r="A628" s="35"/>
      <c r="B628" s="36"/>
      <c r="C628" s="188" t="s">
        <v>704</v>
      </c>
      <c r="D628" s="188" t="s">
        <v>121</v>
      </c>
      <c r="E628" s="189" t="s">
        <v>705</v>
      </c>
      <c r="F628" s="190" t="s">
        <v>706</v>
      </c>
      <c r="G628" s="191" t="s">
        <v>152</v>
      </c>
      <c r="H628" s="192">
        <v>66.099999999999994</v>
      </c>
      <c r="I628" s="193"/>
      <c r="J628" s="194">
        <f>ROUND(I628*H628,2)</f>
        <v>0</v>
      </c>
      <c r="K628" s="190" t="s">
        <v>125</v>
      </c>
      <c r="L628" s="40"/>
      <c r="M628" s="195" t="s">
        <v>19</v>
      </c>
      <c r="N628" s="196" t="s">
        <v>41</v>
      </c>
      <c r="O628" s="65"/>
      <c r="P628" s="197">
        <f>O628*H628</f>
        <v>0</v>
      </c>
      <c r="Q628" s="197">
        <v>0</v>
      </c>
      <c r="R628" s="197">
        <f>Q628*H628</f>
        <v>0</v>
      </c>
      <c r="S628" s="197">
        <v>0</v>
      </c>
      <c r="T628" s="198">
        <f>S628*H628</f>
        <v>0</v>
      </c>
      <c r="U628" s="35"/>
      <c r="V628" s="35"/>
      <c r="W628" s="35"/>
      <c r="X628" s="35"/>
      <c r="Y628" s="35"/>
      <c r="Z628" s="35"/>
      <c r="AA628" s="35"/>
      <c r="AB628" s="35"/>
      <c r="AC628" s="35"/>
      <c r="AD628" s="35"/>
      <c r="AE628" s="35"/>
      <c r="AR628" s="199" t="s">
        <v>126</v>
      </c>
      <c r="AT628" s="199" t="s">
        <v>121</v>
      </c>
      <c r="AU628" s="199" t="s">
        <v>80</v>
      </c>
      <c r="AY628" s="18" t="s">
        <v>118</v>
      </c>
      <c r="BE628" s="200">
        <f>IF(N628="základní",J628,0)</f>
        <v>0</v>
      </c>
      <c r="BF628" s="200">
        <f>IF(N628="snížená",J628,0)</f>
        <v>0</v>
      </c>
      <c r="BG628" s="200">
        <f>IF(N628="zákl. přenesená",J628,0)</f>
        <v>0</v>
      </c>
      <c r="BH628" s="200">
        <f>IF(N628="sníž. přenesená",J628,0)</f>
        <v>0</v>
      </c>
      <c r="BI628" s="200">
        <f>IF(N628="nulová",J628,0)</f>
        <v>0</v>
      </c>
      <c r="BJ628" s="18" t="s">
        <v>78</v>
      </c>
      <c r="BK628" s="200">
        <f>ROUND(I628*H628,2)</f>
        <v>0</v>
      </c>
      <c r="BL628" s="18" t="s">
        <v>126</v>
      </c>
      <c r="BM628" s="199" t="s">
        <v>707</v>
      </c>
    </row>
    <row r="629" spans="1:65" s="2" customFormat="1" ht="10.199999999999999">
      <c r="A629" s="35"/>
      <c r="B629" s="36"/>
      <c r="C629" s="37"/>
      <c r="D629" s="201" t="s">
        <v>127</v>
      </c>
      <c r="E629" s="37"/>
      <c r="F629" s="202" t="s">
        <v>706</v>
      </c>
      <c r="G629" s="37"/>
      <c r="H629" s="37"/>
      <c r="I629" s="109"/>
      <c r="J629" s="37"/>
      <c r="K629" s="37"/>
      <c r="L629" s="40"/>
      <c r="M629" s="203"/>
      <c r="N629" s="204"/>
      <c r="O629" s="65"/>
      <c r="P629" s="65"/>
      <c r="Q629" s="65"/>
      <c r="R629" s="65"/>
      <c r="S629" s="65"/>
      <c r="T629" s="66"/>
      <c r="U629" s="35"/>
      <c r="V629" s="35"/>
      <c r="W629" s="35"/>
      <c r="X629" s="35"/>
      <c r="Y629" s="35"/>
      <c r="Z629" s="35"/>
      <c r="AA629" s="35"/>
      <c r="AB629" s="35"/>
      <c r="AC629" s="35"/>
      <c r="AD629" s="35"/>
      <c r="AE629" s="35"/>
      <c r="AT629" s="18" t="s">
        <v>127</v>
      </c>
      <c r="AU629" s="18" t="s">
        <v>80</v>
      </c>
    </row>
    <row r="630" spans="1:65" s="15" customFormat="1" ht="10.199999999999999">
      <c r="B630" s="237"/>
      <c r="C630" s="238"/>
      <c r="D630" s="201" t="s">
        <v>128</v>
      </c>
      <c r="E630" s="239" t="s">
        <v>19</v>
      </c>
      <c r="F630" s="240" t="s">
        <v>690</v>
      </c>
      <c r="G630" s="238"/>
      <c r="H630" s="239" t="s">
        <v>19</v>
      </c>
      <c r="I630" s="241"/>
      <c r="J630" s="238"/>
      <c r="K630" s="238"/>
      <c r="L630" s="242"/>
      <c r="M630" s="243"/>
      <c r="N630" s="244"/>
      <c r="O630" s="244"/>
      <c r="P630" s="244"/>
      <c r="Q630" s="244"/>
      <c r="R630" s="244"/>
      <c r="S630" s="244"/>
      <c r="T630" s="245"/>
      <c r="AT630" s="246" t="s">
        <v>128</v>
      </c>
      <c r="AU630" s="246" t="s">
        <v>80</v>
      </c>
      <c r="AV630" s="15" t="s">
        <v>78</v>
      </c>
      <c r="AW630" s="15" t="s">
        <v>32</v>
      </c>
      <c r="AX630" s="15" t="s">
        <v>70</v>
      </c>
      <c r="AY630" s="246" t="s">
        <v>118</v>
      </c>
    </row>
    <row r="631" spans="1:65" s="13" customFormat="1" ht="10.199999999999999">
      <c r="B631" s="205"/>
      <c r="C631" s="206"/>
      <c r="D631" s="201" t="s">
        <v>128</v>
      </c>
      <c r="E631" s="207" t="s">
        <v>19</v>
      </c>
      <c r="F631" s="208" t="s">
        <v>691</v>
      </c>
      <c r="G631" s="206"/>
      <c r="H631" s="209">
        <v>66.099999999999994</v>
      </c>
      <c r="I631" s="210"/>
      <c r="J631" s="206"/>
      <c r="K631" s="206"/>
      <c r="L631" s="211"/>
      <c r="M631" s="212"/>
      <c r="N631" s="213"/>
      <c r="O631" s="213"/>
      <c r="P631" s="213"/>
      <c r="Q631" s="213"/>
      <c r="R631" s="213"/>
      <c r="S631" s="213"/>
      <c r="T631" s="214"/>
      <c r="AT631" s="215" t="s">
        <v>128</v>
      </c>
      <c r="AU631" s="215" t="s">
        <v>80</v>
      </c>
      <c r="AV631" s="13" t="s">
        <v>80</v>
      </c>
      <c r="AW631" s="13" t="s">
        <v>32</v>
      </c>
      <c r="AX631" s="13" t="s">
        <v>70</v>
      </c>
      <c r="AY631" s="215" t="s">
        <v>118</v>
      </c>
    </row>
    <row r="632" spans="1:65" s="14" customFormat="1" ht="10.199999999999999">
      <c r="B632" s="216"/>
      <c r="C632" s="217"/>
      <c r="D632" s="201" t="s">
        <v>128</v>
      </c>
      <c r="E632" s="218" t="s">
        <v>19</v>
      </c>
      <c r="F632" s="219" t="s">
        <v>136</v>
      </c>
      <c r="G632" s="217"/>
      <c r="H632" s="220">
        <v>66.099999999999994</v>
      </c>
      <c r="I632" s="221"/>
      <c r="J632" s="217"/>
      <c r="K632" s="217"/>
      <c r="L632" s="222"/>
      <c r="M632" s="223"/>
      <c r="N632" s="224"/>
      <c r="O632" s="224"/>
      <c r="P632" s="224"/>
      <c r="Q632" s="224"/>
      <c r="R632" s="224"/>
      <c r="S632" s="224"/>
      <c r="T632" s="225"/>
      <c r="AT632" s="226" t="s">
        <v>128</v>
      </c>
      <c r="AU632" s="226" t="s">
        <v>80</v>
      </c>
      <c r="AV632" s="14" t="s">
        <v>126</v>
      </c>
      <c r="AW632" s="14" t="s">
        <v>32</v>
      </c>
      <c r="AX632" s="14" t="s">
        <v>78</v>
      </c>
      <c r="AY632" s="226" t="s">
        <v>118</v>
      </c>
    </row>
    <row r="633" spans="1:65" s="2" customFormat="1" ht="14.4" customHeight="1">
      <c r="A633" s="35"/>
      <c r="B633" s="36"/>
      <c r="C633" s="227" t="s">
        <v>511</v>
      </c>
      <c r="D633" s="227" t="s">
        <v>149</v>
      </c>
      <c r="E633" s="228" t="s">
        <v>708</v>
      </c>
      <c r="F633" s="229" t="s">
        <v>709</v>
      </c>
      <c r="G633" s="230" t="s">
        <v>152</v>
      </c>
      <c r="H633" s="231">
        <v>72</v>
      </c>
      <c r="I633" s="232"/>
      <c r="J633" s="233">
        <f>ROUND(I633*H633,2)</f>
        <v>0</v>
      </c>
      <c r="K633" s="229" t="s">
        <v>125</v>
      </c>
      <c r="L633" s="234"/>
      <c r="M633" s="235" t="s">
        <v>19</v>
      </c>
      <c r="N633" s="236" t="s">
        <v>41</v>
      </c>
      <c r="O633" s="65"/>
      <c r="P633" s="197">
        <f>O633*H633</f>
        <v>0</v>
      </c>
      <c r="Q633" s="197">
        <v>0</v>
      </c>
      <c r="R633" s="197">
        <f>Q633*H633</f>
        <v>0</v>
      </c>
      <c r="S633" s="197">
        <v>0</v>
      </c>
      <c r="T633" s="198">
        <f>S633*H633</f>
        <v>0</v>
      </c>
      <c r="U633" s="35"/>
      <c r="V633" s="35"/>
      <c r="W633" s="35"/>
      <c r="X633" s="35"/>
      <c r="Y633" s="35"/>
      <c r="Z633" s="35"/>
      <c r="AA633" s="35"/>
      <c r="AB633" s="35"/>
      <c r="AC633" s="35"/>
      <c r="AD633" s="35"/>
      <c r="AE633" s="35"/>
      <c r="AR633" s="199" t="s">
        <v>147</v>
      </c>
      <c r="AT633" s="199" t="s">
        <v>149</v>
      </c>
      <c r="AU633" s="199" t="s">
        <v>80</v>
      </c>
      <c r="AY633" s="18" t="s">
        <v>118</v>
      </c>
      <c r="BE633" s="200">
        <f>IF(N633="základní",J633,0)</f>
        <v>0</v>
      </c>
      <c r="BF633" s="200">
        <f>IF(N633="snížená",J633,0)</f>
        <v>0</v>
      </c>
      <c r="BG633" s="200">
        <f>IF(N633="zákl. přenesená",J633,0)</f>
        <v>0</v>
      </c>
      <c r="BH633" s="200">
        <f>IF(N633="sníž. přenesená",J633,0)</f>
        <v>0</v>
      </c>
      <c r="BI633" s="200">
        <f>IF(N633="nulová",J633,0)</f>
        <v>0</v>
      </c>
      <c r="BJ633" s="18" t="s">
        <v>78</v>
      </c>
      <c r="BK633" s="200">
        <f>ROUND(I633*H633,2)</f>
        <v>0</v>
      </c>
      <c r="BL633" s="18" t="s">
        <v>126</v>
      </c>
      <c r="BM633" s="199" t="s">
        <v>710</v>
      </c>
    </row>
    <row r="634" spans="1:65" s="2" customFormat="1" ht="10.199999999999999">
      <c r="A634" s="35"/>
      <c r="B634" s="36"/>
      <c r="C634" s="37"/>
      <c r="D634" s="201" t="s">
        <v>127</v>
      </c>
      <c r="E634" s="37"/>
      <c r="F634" s="202" t="s">
        <v>709</v>
      </c>
      <c r="G634" s="37"/>
      <c r="H634" s="37"/>
      <c r="I634" s="109"/>
      <c r="J634" s="37"/>
      <c r="K634" s="37"/>
      <c r="L634" s="40"/>
      <c r="M634" s="203"/>
      <c r="N634" s="204"/>
      <c r="O634" s="65"/>
      <c r="P634" s="65"/>
      <c r="Q634" s="65"/>
      <c r="R634" s="65"/>
      <c r="S634" s="65"/>
      <c r="T634" s="66"/>
      <c r="U634" s="35"/>
      <c r="V634" s="35"/>
      <c r="W634" s="35"/>
      <c r="X634" s="35"/>
      <c r="Y634" s="35"/>
      <c r="Z634" s="35"/>
      <c r="AA634" s="35"/>
      <c r="AB634" s="35"/>
      <c r="AC634" s="35"/>
      <c r="AD634" s="35"/>
      <c r="AE634" s="35"/>
      <c r="AT634" s="18" t="s">
        <v>127</v>
      </c>
      <c r="AU634" s="18" t="s">
        <v>80</v>
      </c>
    </row>
    <row r="635" spans="1:65" s="13" customFormat="1" ht="10.199999999999999">
      <c r="B635" s="205"/>
      <c r="C635" s="206"/>
      <c r="D635" s="201" t="s">
        <v>128</v>
      </c>
      <c r="E635" s="207" t="s">
        <v>19</v>
      </c>
      <c r="F635" s="208" t="s">
        <v>711</v>
      </c>
      <c r="G635" s="206"/>
      <c r="H635" s="209">
        <v>72</v>
      </c>
      <c r="I635" s="210"/>
      <c r="J635" s="206"/>
      <c r="K635" s="206"/>
      <c r="L635" s="211"/>
      <c r="M635" s="212"/>
      <c r="N635" s="213"/>
      <c r="O635" s="213"/>
      <c r="P635" s="213"/>
      <c r="Q635" s="213"/>
      <c r="R635" s="213"/>
      <c r="S635" s="213"/>
      <c r="T635" s="214"/>
      <c r="AT635" s="215" t="s">
        <v>128</v>
      </c>
      <c r="AU635" s="215" t="s">
        <v>80</v>
      </c>
      <c r="AV635" s="13" t="s">
        <v>80</v>
      </c>
      <c r="AW635" s="13" t="s">
        <v>32</v>
      </c>
      <c r="AX635" s="13" t="s">
        <v>70</v>
      </c>
      <c r="AY635" s="215" t="s">
        <v>118</v>
      </c>
    </row>
    <row r="636" spans="1:65" s="14" customFormat="1" ht="10.199999999999999">
      <c r="B636" s="216"/>
      <c r="C636" s="217"/>
      <c r="D636" s="201" t="s">
        <v>128</v>
      </c>
      <c r="E636" s="218" t="s">
        <v>19</v>
      </c>
      <c r="F636" s="219" t="s">
        <v>136</v>
      </c>
      <c r="G636" s="217"/>
      <c r="H636" s="220">
        <v>72</v>
      </c>
      <c r="I636" s="221"/>
      <c r="J636" s="217"/>
      <c r="K636" s="217"/>
      <c r="L636" s="222"/>
      <c r="M636" s="223"/>
      <c r="N636" s="224"/>
      <c r="O636" s="224"/>
      <c r="P636" s="224"/>
      <c r="Q636" s="224"/>
      <c r="R636" s="224"/>
      <c r="S636" s="224"/>
      <c r="T636" s="225"/>
      <c r="AT636" s="226" t="s">
        <v>128</v>
      </c>
      <c r="AU636" s="226" t="s">
        <v>80</v>
      </c>
      <c r="AV636" s="14" t="s">
        <v>126</v>
      </c>
      <c r="AW636" s="14" t="s">
        <v>32</v>
      </c>
      <c r="AX636" s="14" t="s">
        <v>78</v>
      </c>
      <c r="AY636" s="226" t="s">
        <v>118</v>
      </c>
    </row>
    <row r="637" spans="1:65" s="12" customFormat="1" ht="25.95" customHeight="1">
      <c r="B637" s="172"/>
      <c r="C637" s="173"/>
      <c r="D637" s="174" t="s">
        <v>69</v>
      </c>
      <c r="E637" s="175" t="s">
        <v>712</v>
      </c>
      <c r="F637" s="175" t="s">
        <v>713</v>
      </c>
      <c r="G637" s="173"/>
      <c r="H637" s="173"/>
      <c r="I637" s="176"/>
      <c r="J637" s="177">
        <f>BK637</f>
        <v>0</v>
      </c>
      <c r="K637" s="173"/>
      <c r="L637" s="178"/>
      <c r="M637" s="179"/>
      <c r="N637" s="180"/>
      <c r="O637" s="180"/>
      <c r="P637" s="181">
        <f>SUM(P638:P828)</f>
        <v>0</v>
      </c>
      <c r="Q637" s="180"/>
      <c r="R637" s="181">
        <f>SUM(R638:R828)</f>
        <v>0</v>
      </c>
      <c r="S637" s="180"/>
      <c r="T637" s="182">
        <f>SUM(T638:T828)</f>
        <v>0</v>
      </c>
      <c r="AR637" s="183" t="s">
        <v>126</v>
      </c>
      <c r="AT637" s="184" t="s">
        <v>69</v>
      </c>
      <c r="AU637" s="184" t="s">
        <v>70</v>
      </c>
      <c r="AY637" s="183" t="s">
        <v>118</v>
      </c>
      <c r="BK637" s="185">
        <f>SUM(BK638:BK828)</f>
        <v>0</v>
      </c>
    </row>
    <row r="638" spans="1:65" s="2" customFormat="1" ht="14.4" customHeight="1">
      <c r="A638" s="35"/>
      <c r="B638" s="36"/>
      <c r="C638" s="188" t="s">
        <v>714</v>
      </c>
      <c r="D638" s="188" t="s">
        <v>121</v>
      </c>
      <c r="E638" s="189" t="s">
        <v>715</v>
      </c>
      <c r="F638" s="190" t="s">
        <v>716</v>
      </c>
      <c r="G638" s="191" t="s">
        <v>233</v>
      </c>
      <c r="H638" s="192">
        <v>90</v>
      </c>
      <c r="I638" s="193"/>
      <c r="J638" s="194">
        <f>ROUND(I638*H638,2)</f>
        <v>0</v>
      </c>
      <c r="K638" s="190" t="s">
        <v>125</v>
      </c>
      <c r="L638" s="40"/>
      <c r="M638" s="195" t="s">
        <v>19</v>
      </c>
      <c r="N638" s="196" t="s">
        <v>41</v>
      </c>
      <c r="O638" s="65"/>
      <c r="P638" s="197">
        <f>O638*H638</f>
        <v>0</v>
      </c>
      <c r="Q638" s="197">
        <v>0</v>
      </c>
      <c r="R638" s="197">
        <f>Q638*H638</f>
        <v>0</v>
      </c>
      <c r="S638" s="197">
        <v>0</v>
      </c>
      <c r="T638" s="198">
        <f>S638*H638</f>
        <v>0</v>
      </c>
      <c r="U638" s="35"/>
      <c r="V638" s="35"/>
      <c r="W638" s="35"/>
      <c r="X638" s="35"/>
      <c r="Y638" s="35"/>
      <c r="Z638" s="35"/>
      <c r="AA638" s="35"/>
      <c r="AB638" s="35"/>
      <c r="AC638" s="35"/>
      <c r="AD638" s="35"/>
      <c r="AE638" s="35"/>
      <c r="AR638" s="199" t="s">
        <v>717</v>
      </c>
      <c r="AT638" s="199" t="s">
        <v>121</v>
      </c>
      <c r="AU638" s="199" t="s">
        <v>78</v>
      </c>
      <c r="AY638" s="18" t="s">
        <v>118</v>
      </c>
      <c r="BE638" s="200">
        <f>IF(N638="základní",J638,0)</f>
        <v>0</v>
      </c>
      <c r="BF638" s="200">
        <f>IF(N638="snížená",J638,0)</f>
        <v>0</v>
      </c>
      <c r="BG638" s="200">
        <f>IF(N638="zákl. přenesená",J638,0)</f>
        <v>0</v>
      </c>
      <c r="BH638" s="200">
        <f>IF(N638="sníž. přenesená",J638,0)</f>
        <v>0</v>
      </c>
      <c r="BI638" s="200">
        <f>IF(N638="nulová",J638,0)</f>
        <v>0</v>
      </c>
      <c r="BJ638" s="18" t="s">
        <v>78</v>
      </c>
      <c r="BK638" s="200">
        <f>ROUND(I638*H638,2)</f>
        <v>0</v>
      </c>
      <c r="BL638" s="18" t="s">
        <v>717</v>
      </c>
      <c r="BM638" s="199" t="s">
        <v>718</v>
      </c>
    </row>
    <row r="639" spans="1:65" s="2" customFormat="1" ht="10.199999999999999">
      <c r="A639" s="35"/>
      <c r="B639" s="36"/>
      <c r="C639" s="37"/>
      <c r="D639" s="201" t="s">
        <v>127</v>
      </c>
      <c r="E639" s="37"/>
      <c r="F639" s="202" t="s">
        <v>716</v>
      </c>
      <c r="G639" s="37"/>
      <c r="H639" s="37"/>
      <c r="I639" s="109"/>
      <c r="J639" s="37"/>
      <c r="K639" s="37"/>
      <c r="L639" s="40"/>
      <c r="M639" s="203"/>
      <c r="N639" s="204"/>
      <c r="O639" s="65"/>
      <c r="P639" s="65"/>
      <c r="Q639" s="65"/>
      <c r="R639" s="65"/>
      <c r="S639" s="65"/>
      <c r="T639" s="66"/>
      <c r="U639" s="35"/>
      <c r="V639" s="35"/>
      <c r="W639" s="35"/>
      <c r="X639" s="35"/>
      <c r="Y639" s="35"/>
      <c r="Z639" s="35"/>
      <c r="AA639" s="35"/>
      <c r="AB639" s="35"/>
      <c r="AC639" s="35"/>
      <c r="AD639" s="35"/>
      <c r="AE639" s="35"/>
      <c r="AT639" s="18" t="s">
        <v>127</v>
      </c>
      <c r="AU639" s="18" t="s">
        <v>78</v>
      </c>
    </row>
    <row r="640" spans="1:65" s="13" customFormat="1" ht="10.199999999999999">
      <c r="B640" s="205"/>
      <c r="C640" s="206"/>
      <c r="D640" s="201" t="s">
        <v>128</v>
      </c>
      <c r="E640" s="207" t="s">
        <v>19</v>
      </c>
      <c r="F640" s="208" t="s">
        <v>719</v>
      </c>
      <c r="G640" s="206"/>
      <c r="H640" s="209">
        <v>90</v>
      </c>
      <c r="I640" s="210"/>
      <c r="J640" s="206"/>
      <c r="K640" s="206"/>
      <c r="L640" s="211"/>
      <c r="M640" s="212"/>
      <c r="N640" s="213"/>
      <c r="O640" s="213"/>
      <c r="P640" s="213"/>
      <c r="Q640" s="213"/>
      <c r="R640" s="213"/>
      <c r="S640" s="213"/>
      <c r="T640" s="214"/>
      <c r="AT640" s="215" t="s">
        <v>128</v>
      </c>
      <c r="AU640" s="215" t="s">
        <v>78</v>
      </c>
      <c r="AV640" s="13" t="s">
        <v>80</v>
      </c>
      <c r="AW640" s="13" t="s">
        <v>32</v>
      </c>
      <c r="AX640" s="13" t="s">
        <v>70</v>
      </c>
      <c r="AY640" s="215" t="s">
        <v>118</v>
      </c>
    </row>
    <row r="641" spans="1:65" s="14" customFormat="1" ht="10.199999999999999">
      <c r="B641" s="216"/>
      <c r="C641" s="217"/>
      <c r="D641" s="201" t="s">
        <v>128</v>
      </c>
      <c r="E641" s="218" t="s">
        <v>19</v>
      </c>
      <c r="F641" s="219" t="s">
        <v>136</v>
      </c>
      <c r="G641" s="217"/>
      <c r="H641" s="220">
        <v>90</v>
      </c>
      <c r="I641" s="221"/>
      <c r="J641" s="217"/>
      <c r="K641" s="217"/>
      <c r="L641" s="222"/>
      <c r="M641" s="223"/>
      <c r="N641" s="224"/>
      <c r="O641" s="224"/>
      <c r="P641" s="224"/>
      <c r="Q641" s="224"/>
      <c r="R641" s="224"/>
      <c r="S641" s="224"/>
      <c r="T641" s="225"/>
      <c r="AT641" s="226" t="s">
        <v>128</v>
      </c>
      <c r="AU641" s="226" t="s">
        <v>78</v>
      </c>
      <c r="AV641" s="14" t="s">
        <v>126</v>
      </c>
      <c r="AW641" s="14" t="s">
        <v>32</v>
      </c>
      <c r="AX641" s="14" t="s">
        <v>78</v>
      </c>
      <c r="AY641" s="226" t="s">
        <v>118</v>
      </c>
    </row>
    <row r="642" spans="1:65" s="2" customFormat="1" ht="14.4" customHeight="1">
      <c r="A642" s="35"/>
      <c r="B642" s="36"/>
      <c r="C642" s="188" t="s">
        <v>514</v>
      </c>
      <c r="D642" s="188" t="s">
        <v>121</v>
      </c>
      <c r="E642" s="189" t="s">
        <v>720</v>
      </c>
      <c r="F642" s="190" t="s">
        <v>721</v>
      </c>
      <c r="G642" s="191" t="s">
        <v>233</v>
      </c>
      <c r="H642" s="192">
        <v>4</v>
      </c>
      <c r="I642" s="193"/>
      <c r="J642" s="194">
        <f>ROUND(I642*H642,2)</f>
        <v>0</v>
      </c>
      <c r="K642" s="190" t="s">
        <v>125</v>
      </c>
      <c r="L642" s="40"/>
      <c r="M642" s="195" t="s">
        <v>19</v>
      </c>
      <c r="N642" s="196" t="s">
        <v>41</v>
      </c>
      <c r="O642" s="65"/>
      <c r="P642" s="197">
        <f>O642*H642</f>
        <v>0</v>
      </c>
      <c r="Q642" s="197">
        <v>0</v>
      </c>
      <c r="R642" s="197">
        <f>Q642*H642</f>
        <v>0</v>
      </c>
      <c r="S642" s="197">
        <v>0</v>
      </c>
      <c r="T642" s="198">
        <f>S642*H642</f>
        <v>0</v>
      </c>
      <c r="U642" s="35"/>
      <c r="V642" s="35"/>
      <c r="W642" s="35"/>
      <c r="X642" s="35"/>
      <c r="Y642" s="35"/>
      <c r="Z642" s="35"/>
      <c r="AA642" s="35"/>
      <c r="AB642" s="35"/>
      <c r="AC642" s="35"/>
      <c r="AD642" s="35"/>
      <c r="AE642" s="35"/>
      <c r="AR642" s="199" t="s">
        <v>717</v>
      </c>
      <c r="AT642" s="199" t="s">
        <v>121</v>
      </c>
      <c r="AU642" s="199" t="s">
        <v>78</v>
      </c>
      <c r="AY642" s="18" t="s">
        <v>118</v>
      </c>
      <c r="BE642" s="200">
        <f>IF(N642="základní",J642,0)</f>
        <v>0</v>
      </c>
      <c r="BF642" s="200">
        <f>IF(N642="snížená",J642,0)</f>
        <v>0</v>
      </c>
      <c r="BG642" s="200">
        <f>IF(N642="zákl. přenesená",J642,0)</f>
        <v>0</v>
      </c>
      <c r="BH642" s="200">
        <f>IF(N642="sníž. přenesená",J642,0)</f>
        <v>0</v>
      </c>
      <c r="BI642" s="200">
        <f>IF(N642="nulová",J642,0)</f>
        <v>0</v>
      </c>
      <c r="BJ642" s="18" t="s">
        <v>78</v>
      </c>
      <c r="BK642" s="200">
        <f>ROUND(I642*H642,2)</f>
        <v>0</v>
      </c>
      <c r="BL642" s="18" t="s">
        <v>717</v>
      </c>
      <c r="BM642" s="199" t="s">
        <v>722</v>
      </c>
    </row>
    <row r="643" spans="1:65" s="2" customFormat="1" ht="10.199999999999999">
      <c r="A643" s="35"/>
      <c r="B643" s="36"/>
      <c r="C643" s="37"/>
      <c r="D643" s="201" t="s">
        <v>127</v>
      </c>
      <c r="E643" s="37"/>
      <c r="F643" s="202" t="s">
        <v>721</v>
      </c>
      <c r="G643" s="37"/>
      <c r="H643" s="37"/>
      <c r="I643" s="109"/>
      <c r="J643" s="37"/>
      <c r="K643" s="37"/>
      <c r="L643" s="40"/>
      <c r="M643" s="203"/>
      <c r="N643" s="204"/>
      <c r="O643" s="65"/>
      <c r="P643" s="65"/>
      <c r="Q643" s="65"/>
      <c r="R643" s="65"/>
      <c r="S643" s="65"/>
      <c r="T643" s="66"/>
      <c r="U643" s="35"/>
      <c r="V643" s="35"/>
      <c r="W643" s="35"/>
      <c r="X643" s="35"/>
      <c r="Y643" s="35"/>
      <c r="Z643" s="35"/>
      <c r="AA643" s="35"/>
      <c r="AB643" s="35"/>
      <c r="AC643" s="35"/>
      <c r="AD643" s="35"/>
      <c r="AE643" s="35"/>
      <c r="AT643" s="18" t="s">
        <v>127</v>
      </c>
      <c r="AU643" s="18" t="s">
        <v>78</v>
      </c>
    </row>
    <row r="644" spans="1:65" s="13" customFormat="1" ht="10.199999999999999">
      <c r="B644" s="205"/>
      <c r="C644" s="206"/>
      <c r="D644" s="201" t="s">
        <v>128</v>
      </c>
      <c r="E644" s="207" t="s">
        <v>19</v>
      </c>
      <c r="F644" s="208" t="s">
        <v>723</v>
      </c>
      <c r="G644" s="206"/>
      <c r="H644" s="209">
        <v>4</v>
      </c>
      <c r="I644" s="210"/>
      <c r="J644" s="206"/>
      <c r="K644" s="206"/>
      <c r="L644" s="211"/>
      <c r="M644" s="212"/>
      <c r="N644" s="213"/>
      <c r="O644" s="213"/>
      <c r="P644" s="213"/>
      <c r="Q644" s="213"/>
      <c r="R644" s="213"/>
      <c r="S644" s="213"/>
      <c r="T644" s="214"/>
      <c r="AT644" s="215" t="s">
        <v>128</v>
      </c>
      <c r="AU644" s="215" t="s">
        <v>78</v>
      </c>
      <c r="AV644" s="13" t="s">
        <v>80</v>
      </c>
      <c r="AW644" s="13" t="s">
        <v>32</v>
      </c>
      <c r="AX644" s="13" t="s">
        <v>70</v>
      </c>
      <c r="AY644" s="215" t="s">
        <v>118</v>
      </c>
    </row>
    <row r="645" spans="1:65" s="14" customFormat="1" ht="10.199999999999999">
      <c r="B645" s="216"/>
      <c r="C645" s="217"/>
      <c r="D645" s="201" t="s">
        <v>128</v>
      </c>
      <c r="E645" s="218" t="s">
        <v>19</v>
      </c>
      <c r="F645" s="219" t="s">
        <v>136</v>
      </c>
      <c r="G645" s="217"/>
      <c r="H645" s="220">
        <v>4</v>
      </c>
      <c r="I645" s="221"/>
      <c r="J645" s="217"/>
      <c r="K645" s="217"/>
      <c r="L645" s="222"/>
      <c r="M645" s="223"/>
      <c r="N645" s="224"/>
      <c r="O645" s="224"/>
      <c r="P645" s="224"/>
      <c r="Q645" s="224"/>
      <c r="R645" s="224"/>
      <c r="S645" s="224"/>
      <c r="T645" s="225"/>
      <c r="AT645" s="226" t="s">
        <v>128</v>
      </c>
      <c r="AU645" s="226" t="s">
        <v>78</v>
      </c>
      <c r="AV645" s="14" t="s">
        <v>126</v>
      </c>
      <c r="AW645" s="14" t="s">
        <v>32</v>
      </c>
      <c r="AX645" s="14" t="s">
        <v>78</v>
      </c>
      <c r="AY645" s="226" t="s">
        <v>118</v>
      </c>
    </row>
    <row r="646" spans="1:65" s="2" customFormat="1" ht="14.4" customHeight="1">
      <c r="A646" s="35"/>
      <c r="B646" s="36"/>
      <c r="C646" s="188" t="s">
        <v>724</v>
      </c>
      <c r="D646" s="188" t="s">
        <v>121</v>
      </c>
      <c r="E646" s="189" t="s">
        <v>725</v>
      </c>
      <c r="F646" s="190" t="s">
        <v>726</v>
      </c>
      <c r="G646" s="191" t="s">
        <v>233</v>
      </c>
      <c r="H646" s="192">
        <v>4</v>
      </c>
      <c r="I646" s="193"/>
      <c r="J646" s="194">
        <f>ROUND(I646*H646,2)</f>
        <v>0</v>
      </c>
      <c r="K646" s="190" t="s">
        <v>125</v>
      </c>
      <c r="L646" s="40"/>
      <c r="M646" s="195" t="s">
        <v>19</v>
      </c>
      <c r="N646" s="196" t="s">
        <v>41</v>
      </c>
      <c r="O646" s="65"/>
      <c r="P646" s="197">
        <f>O646*H646</f>
        <v>0</v>
      </c>
      <c r="Q646" s="197">
        <v>0</v>
      </c>
      <c r="R646" s="197">
        <f>Q646*H646</f>
        <v>0</v>
      </c>
      <c r="S646" s="197">
        <v>0</v>
      </c>
      <c r="T646" s="198">
        <f>S646*H646</f>
        <v>0</v>
      </c>
      <c r="U646" s="35"/>
      <c r="V646" s="35"/>
      <c r="W646" s="35"/>
      <c r="X646" s="35"/>
      <c r="Y646" s="35"/>
      <c r="Z646" s="35"/>
      <c r="AA646" s="35"/>
      <c r="AB646" s="35"/>
      <c r="AC646" s="35"/>
      <c r="AD646" s="35"/>
      <c r="AE646" s="35"/>
      <c r="AR646" s="199" t="s">
        <v>717</v>
      </c>
      <c r="AT646" s="199" t="s">
        <v>121</v>
      </c>
      <c r="AU646" s="199" t="s">
        <v>78</v>
      </c>
      <c r="AY646" s="18" t="s">
        <v>118</v>
      </c>
      <c r="BE646" s="200">
        <f>IF(N646="základní",J646,0)</f>
        <v>0</v>
      </c>
      <c r="BF646" s="200">
        <f>IF(N646="snížená",J646,0)</f>
        <v>0</v>
      </c>
      <c r="BG646" s="200">
        <f>IF(N646="zákl. přenesená",J646,0)</f>
        <v>0</v>
      </c>
      <c r="BH646" s="200">
        <f>IF(N646="sníž. přenesená",J646,0)</f>
        <v>0</v>
      </c>
      <c r="BI646" s="200">
        <f>IF(N646="nulová",J646,0)</f>
        <v>0</v>
      </c>
      <c r="BJ646" s="18" t="s">
        <v>78</v>
      </c>
      <c r="BK646" s="200">
        <f>ROUND(I646*H646,2)</f>
        <v>0</v>
      </c>
      <c r="BL646" s="18" t="s">
        <v>717</v>
      </c>
      <c r="BM646" s="199" t="s">
        <v>727</v>
      </c>
    </row>
    <row r="647" spans="1:65" s="2" customFormat="1" ht="10.199999999999999">
      <c r="A647" s="35"/>
      <c r="B647" s="36"/>
      <c r="C647" s="37"/>
      <c r="D647" s="201" t="s">
        <v>127</v>
      </c>
      <c r="E647" s="37"/>
      <c r="F647" s="202" t="s">
        <v>726</v>
      </c>
      <c r="G647" s="37"/>
      <c r="H647" s="37"/>
      <c r="I647" s="109"/>
      <c r="J647" s="37"/>
      <c r="K647" s="37"/>
      <c r="L647" s="40"/>
      <c r="M647" s="203"/>
      <c r="N647" s="204"/>
      <c r="O647" s="65"/>
      <c r="P647" s="65"/>
      <c r="Q647" s="65"/>
      <c r="R647" s="65"/>
      <c r="S647" s="65"/>
      <c r="T647" s="66"/>
      <c r="U647" s="35"/>
      <c r="V647" s="35"/>
      <c r="W647" s="35"/>
      <c r="X647" s="35"/>
      <c r="Y647" s="35"/>
      <c r="Z647" s="35"/>
      <c r="AA647" s="35"/>
      <c r="AB647" s="35"/>
      <c r="AC647" s="35"/>
      <c r="AD647" s="35"/>
      <c r="AE647" s="35"/>
      <c r="AT647" s="18" t="s">
        <v>127</v>
      </c>
      <c r="AU647" s="18" t="s">
        <v>78</v>
      </c>
    </row>
    <row r="648" spans="1:65" s="13" customFormat="1" ht="10.199999999999999">
      <c r="B648" s="205"/>
      <c r="C648" s="206"/>
      <c r="D648" s="201" t="s">
        <v>128</v>
      </c>
      <c r="E648" s="207" t="s">
        <v>19</v>
      </c>
      <c r="F648" s="208" t="s">
        <v>728</v>
      </c>
      <c r="G648" s="206"/>
      <c r="H648" s="209">
        <v>4</v>
      </c>
      <c r="I648" s="210"/>
      <c r="J648" s="206"/>
      <c r="K648" s="206"/>
      <c r="L648" s="211"/>
      <c r="M648" s="212"/>
      <c r="N648" s="213"/>
      <c r="O648" s="213"/>
      <c r="P648" s="213"/>
      <c r="Q648" s="213"/>
      <c r="R648" s="213"/>
      <c r="S648" s="213"/>
      <c r="T648" s="214"/>
      <c r="AT648" s="215" t="s">
        <v>128</v>
      </c>
      <c r="AU648" s="215" t="s">
        <v>78</v>
      </c>
      <c r="AV648" s="13" t="s">
        <v>80</v>
      </c>
      <c r="AW648" s="13" t="s">
        <v>32</v>
      </c>
      <c r="AX648" s="13" t="s">
        <v>70</v>
      </c>
      <c r="AY648" s="215" t="s">
        <v>118</v>
      </c>
    </row>
    <row r="649" spans="1:65" s="14" customFormat="1" ht="10.199999999999999">
      <c r="B649" s="216"/>
      <c r="C649" s="217"/>
      <c r="D649" s="201" t="s">
        <v>128</v>
      </c>
      <c r="E649" s="218" t="s">
        <v>19</v>
      </c>
      <c r="F649" s="219" t="s">
        <v>136</v>
      </c>
      <c r="G649" s="217"/>
      <c r="H649" s="220">
        <v>4</v>
      </c>
      <c r="I649" s="221"/>
      <c r="J649" s="217"/>
      <c r="K649" s="217"/>
      <c r="L649" s="222"/>
      <c r="M649" s="223"/>
      <c r="N649" s="224"/>
      <c r="O649" s="224"/>
      <c r="P649" s="224"/>
      <c r="Q649" s="224"/>
      <c r="R649" s="224"/>
      <c r="S649" s="224"/>
      <c r="T649" s="225"/>
      <c r="AT649" s="226" t="s">
        <v>128</v>
      </c>
      <c r="AU649" s="226" t="s">
        <v>78</v>
      </c>
      <c r="AV649" s="14" t="s">
        <v>126</v>
      </c>
      <c r="AW649" s="14" t="s">
        <v>32</v>
      </c>
      <c r="AX649" s="14" t="s">
        <v>78</v>
      </c>
      <c r="AY649" s="226" t="s">
        <v>118</v>
      </c>
    </row>
    <row r="650" spans="1:65" s="2" customFormat="1" ht="21.6" customHeight="1">
      <c r="A650" s="35"/>
      <c r="B650" s="36"/>
      <c r="C650" s="188" t="s">
        <v>518</v>
      </c>
      <c r="D650" s="188" t="s">
        <v>121</v>
      </c>
      <c r="E650" s="189" t="s">
        <v>729</v>
      </c>
      <c r="F650" s="190" t="s">
        <v>730</v>
      </c>
      <c r="G650" s="191" t="s">
        <v>233</v>
      </c>
      <c r="H650" s="192">
        <v>4</v>
      </c>
      <c r="I650" s="193"/>
      <c r="J650" s="194">
        <f>ROUND(I650*H650,2)</f>
        <v>0</v>
      </c>
      <c r="K650" s="190" t="s">
        <v>125</v>
      </c>
      <c r="L650" s="40"/>
      <c r="M650" s="195" t="s">
        <v>19</v>
      </c>
      <c r="N650" s="196" t="s">
        <v>41</v>
      </c>
      <c r="O650" s="65"/>
      <c r="P650" s="197">
        <f>O650*H650</f>
        <v>0</v>
      </c>
      <c r="Q650" s="197">
        <v>0</v>
      </c>
      <c r="R650" s="197">
        <f>Q650*H650</f>
        <v>0</v>
      </c>
      <c r="S650" s="197">
        <v>0</v>
      </c>
      <c r="T650" s="198">
        <f>S650*H650</f>
        <v>0</v>
      </c>
      <c r="U650" s="35"/>
      <c r="V650" s="35"/>
      <c r="W650" s="35"/>
      <c r="X650" s="35"/>
      <c r="Y650" s="35"/>
      <c r="Z650" s="35"/>
      <c r="AA650" s="35"/>
      <c r="AB650" s="35"/>
      <c r="AC650" s="35"/>
      <c r="AD650" s="35"/>
      <c r="AE650" s="35"/>
      <c r="AR650" s="199" t="s">
        <v>717</v>
      </c>
      <c r="AT650" s="199" t="s">
        <v>121</v>
      </c>
      <c r="AU650" s="199" t="s">
        <v>78</v>
      </c>
      <c r="AY650" s="18" t="s">
        <v>118</v>
      </c>
      <c r="BE650" s="200">
        <f>IF(N650="základní",J650,0)</f>
        <v>0</v>
      </c>
      <c r="BF650" s="200">
        <f>IF(N650="snížená",J650,0)</f>
        <v>0</v>
      </c>
      <c r="BG650" s="200">
        <f>IF(N650="zákl. přenesená",J650,0)</f>
        <v>0</v>
      </c>
      <c r="BH650" s="200">
        <f>IF(N650="sníž. přenesená",J650,0)</f>
        <v>0</v>
      </c>
      <c r="BI650" s="200">
        <f>IF(N650="nulová",J650,0)</f>
        <v>0</v>
      </c>
      <c r="BJ650" s="18" t="s">
        <v>78</v>
      </c>
      <c r="BK650" s="200">
        <f>ROUND(I650*H650,2)</f>
        <v>0</v>
      </c>
      <c r="BL650" s="18" t="s">
        <v>717</v>
      </c>
      <c r="BM650" s="199" t="s">
        <v>731</v>
      </c>
    </row>
    <row r="651" spans="1:65" s="2" customFormat="1" ht="10.199999999999999">
      <c r="A651" s="35"/>
      <c r="B651" s="36"/>
      <c r="C651" s="37"/>
      <c r="D651" s="201" t="s">
        <v>127</v>
      </c>
      <c r="E651" s="37"/>
      <c r="F651" s="202" t="s">
        <v>730</v>
      </c>
      <c r="G651" s="37"/>
      <c r="H651" s="37"/>
      <c r="I651" s="109"/>
      <c r="J651" s="37"/>
      <c r="K651" s="37"/>
      <c r="L651" s="40"/>
      <c r="M651" s="203"/>
      <c r="N651" s="204"/>
      <c r="O651" s="65"/>
      <c r="P651" s="65"/>
      <c r="Q651" s="65"/>
      <c r="R651" s="65"/>
      <c r="S651" s="65"/>
      <c r="T651" s="66"/>
      <c r="U651" s="35"/>
      <c r="V651" s="35"/>
      <c r="W651" s="35"/>
      <c r="X651" s="35"/>
      <c r="Y651" s="35"/>
      <c r="Z651" s="35"/>
      <c r="AA651" s="35"/>
      <c r="AB651" s="35"/>
      <c r="AC651" s="35"/>
      <c r="AD651" s="35"/>
      <c r="AE651" s="35"/>
      <c r="AT651" s="18" t="s">
        <v>127</v>
      </c>
      <c r="AU651" s="18" t="s">
        <v>78</v>
      </c>
    </row>
    <row r="652" spans="1:65" s="13" customFormat="1" ht="10.199999999999999">
      <c r="B652" s="205"/>
      <c r="C652" s="206"/>
      <c r="D652" s="201" t="s">
        <v>128</v>
      </c>
      <c r="E652" s="207" t="s">
        <v>19</v>
      </c>
      <c r="F652" s="208" t="s">
        <v>728</v>
      </c>
      <c r="G652" s="206"/>
      <c r="H652" s="209">
        <v>4</v>
      </c>
      <c r="I652" s="210"/>
      <c r="J652" s="206"/>
      <c r="K652" s="206"/>
      <c r="L652" s="211"/>
      <c r="M652" s="212"/>
      <c r="N652" s="213"/>
      <c r="O652" s="213"/>
      <c r="P652" s="213"/>
      <c r="Q652" s="213"/>
      <c r="R652" s="213"/>
      <c r="S652" s="213"/>
      <c r="T652" s="214"/>
      <c r="AT652" s="215" t="s">
        <v>128</v>
      </c>
      <c r="AU652" s="215" t="s">
        <v>78</v>
      </c>
      <c r="AV652" s="13" t="s">
        <v>80</v>
      </c>
      <c r="AW652" s="13" t="s">
        <v>32</v>
      </c>
      <c r="AX652" s="13" t="s">
        <v>70</v>
      </c>
      <c r="AY652" s="215" t="s">
        <v>118</v>
      </c>
    </row>
    <row r="653" spans="1:65" s="14" customFormat="1" ht="10.199999999999999">
      <c r="B653" s="216"/>
      <c r="C653" s="217"/>
      <c r="D653" s="201" t="s">
        <v>128</v>
      </c>
      <c r="E653" s="218" t="s">
        <v>19</v>
      </c>
      <c r="F653" s="219" t="s">
        <v>136</v>
      </c>
      <c r="G653" s="217"/>
      <c r="H653" s="220">
        <v>4</v>
      </c>
      <c r="I653" s="221"/>
      <c r="J653" s="217"/>
      <c r="K653" s="217"/>
      <c r="L653" s="222"/>
      <c r="M653" s="223"/>
      <c r="N653" s="224"/>
      <c r="O653" s="224"/>
      <c r="P653" s="224"/>
      <c r="Q653" s="224"/>
      <c r="R653" s="224"/>
      <c r="S653" s="224"/>
      <c r="T653" s="225"/>
      <c r="AT653" s="226" t="s">
        <v>128</v>
      </c>
      <c r="AU653" s="226" t="s">
        <v>78</v>
      </c>
      <c r="AV653" s="14" t="s">
        <v>126</v>
      </c>
      <c r="AW653" s="14" t="s">
        <v>32</v>
      </c>
      <c r="AX653" s="14" t="s">
        <v>78</v>
      </c>
      <c r="AY653" s="226" t="s">
        <v>118</v>
      </c>
    </row>
    <row r="654" spans="1:65" s="2" customFormat="1" ht="14.4" customHeight="1">
      <c r="A654" s="35"/>
      <c r="B654" s="36"/>
      <c r="C654" s="188" t="s">
        <v>732</v>
      </c>
      <c r="D654" s="188" t="s">
        <v>121</v>
      </c>
      <c r="E654" s="189" t="s">
        <v>733</v>
      </c>
      <c r="F654" s="190" t="s">
        <v>734</v>
      </c>
      <c r="G654" s="191" t="s">
        <v>233</v>
      </c>
      <c r="H654" s="192">
        <v>4</v>
      </c>
      <c r="I654" s="193"/>
      <c r="J654" s="194">
        <f>ROUND(I654*H654,2)</f>
        <v>0</v>
      </c>
      <c r="K654" s="190" t="s">
        <v>125</v>
      </c>
      <c r="L654" s="40"/>
      <c r="M654" s="195" t="s">
        <v>19</v>
      </c>
      <c r="N654" s="196" t="s">
        <v>41</v>
      </c>
      <c r="O654" s="65"/>
      <c r="P654" s="197">
        <f>O654*H654</f>
        <v>0</v>
      </c>
      <c r="Q654" s="197">
        <v>0</v>
      </c>
      <c r="R654" s="197">
        <f>Q654*H654</f>
        <v>0</v>
      </c>
      <c r="S654" s="197">
        <v>0</v>
      </c>
      <c r="T654" s="198">
        <f>S654*H654</f>
        <v>0</v>
      </c>
      <c r="U654" s="35"/>
      <c r="V654" s="35"/>
      <c r="W654" s="35"/>
      <c r="X654" s="35"/>
      <c r="Y654" s="35"/>
      <c r="Z654" s="35"/>
      <c r="AA654" s="35"/>
      <c r="AB654" s="35"/>
      <c r="AC654" s="35"/>
      <c r="AD654" s="35"/>
      <c r="AE654" s="35"/>
      <c r="AR654" s="199" t="s">
        <v>717</v>
      </c>
      <c r="AT654" s="199" t="s">
        <v>121</v>
      </c>
      <c r="AU654" s="199" t="s">
        <v>78</v>
      </c>
      <c r="AY654" s="18" t="s">
        <v>118</v>
      </c>
      <c r="BE654" s="200">
        <f>IF(N654="základní",J654,0)</f>
        <v>0</v>
      </c>
      <c r="BF654" s="200">
        <f>IF(N654="snížená",J654,0)</f>
        <v>0</v>
      </c>
      <c r="BG654" s="200">
        <f>IF(N654="zákl. přenesená",J654,0)</f>
        <v>0</v>
      </c>
      <c r="BH654" s="200">
        <f>IF(N654="sníž. přenesená",J654,0)</f>
        <v>0</v>
      </c>
      <c r="BI654" s="200">
        <f>IF(N654="nulová",J654,0)</f>
        <v>0</v>
      </c>
      <c r="BJ654" s="18" t="s">
        <v>78</v>
      </c>
      <c r="BK654" s="200">
        <f>ROUND(I654*H654,2)</f>
        <v>0</v>
      </c>
      <c r="BL654" s="18" t="s">
        <v>717</v>
      </c>
      <c r="BM654" s="199" t="s">
        <v>735</v>
      </c>
    </row>
    <row r="655" spans="1:65" s="2" customFormat="1" ht="10.199999999999999">
      <c r="A655" s="35"/>
      <c r="B655" s="36"/>
      <c r="C655" s="37"/>
      <c r="D655" s="201" t="s">
        <v>127</v>
      </c>
      <c r="E655" s="37"/>
      <c r="F655" s="202" t="s">
        <v>734</v>
      </c>
      <c r="G655" s="37"/>
      <c r="H655" s="37"/>
      <c r="I655" s="109"/>
      <c r="J655" s="37"/>
      <c r="K655" s="37"/>
      <c r="L655" s="40"/>
      <c r="M655" s="203"/>
      <c r="N655" s="204"/>
      <c r="O655" s="65"/>
      <c r="P655" s="65"/>
      <c r="Q655" s="65"/>
      <c r="R655" s="65"/>
      <c r="S655" s="65"/>
      <c r="T655" s="66"/>
      <c r="U655" s="35"/>
      <c r="V655" s="35"/>
      <c r="W655" s="35"/>
      <c r="X655" s="35"/>
      <c r="Y655" s="35"/>
      <c r="Z655" s="35"/>
      <c r="AA655" s="35"/>
      <c r="AB655" s="35"/>
      <c r="AC655" s="35"/>
      <c r="AD655" s="35"/>
      <c r="AE655" s="35"/>
      <c r="AT655" s="18" t="s">
        <v>127</v>
      </c>
      <c r="AU655" s="18" t="s">
        <v>78</v>
      </c>
    </row>
    <row r="656" spans="1:65" s="2" customFormat="1" ht="14.4" customHeight="1">
      <c r="A656" s="35"/>
      <c r="B656" s="36"/>
      <c r="C656" s="188" t="s">
        <v>521</v>
      </c>
      <c r="D656" s="188" t="s">
        <v>121</v>
      </c>
      <c r="E656" s="189" t="s">
        <v>736</v>
      </c>
      <c r="F656" s="190" t="s">
        <v>737</v>
      </c>
      <c r="G656" s="191" t="s">
        <v>233</v>
      </c>
      <c r="H656" s="192">
        <v>4</v>
      </c>
      <c r="I656" s="193"/>
      <c r="J656" s="194">
        <f>ROUND(I656*H656,2)</f>
        <v>0</v>
      </c>
      <c r="K656" s="190" t="s">
        <v>125</v>
      </c>
      <c r="L656" s="40"/>
      <c r="M656" s="195" t="s">
        <v>19</v>
      </c>
      <c r="N656" s="196" t="s">
        <v>41</v>
      </c>
      <c r="O656" s="65"/>
      <c r="P656" s="197">
        <f>O656*H656</f>
        <v>0</v>
      </c>
      <c r="Q656" s="197">
        <v>0</v>
      </c>
      <c r="R656" s="197">
        <f>Q656*H656</f>
        <v>0</v>
      </c>
      <c r="S656" s="197">
        <v>0</v>
      </c>
      <c r="T656" s="198">
        <f>S656*H656</f>
        <v>0</v>
      </c>
      <c r="U656" s="35"/>
      <c r="V656" s="35"/>
      <c r="W656" s="35"/>
      <c r="X656" s="35"/>
      <c r="Y656" s="35"/>
      <c r="Z656" s="35"/>
      <c r="AA656" s="35"/>
      <c r="AB656" s="35"/>
      <c r="AC656" s="35"/>
      <c r="AD656" s="35"/>
      <c r="AE656" s="35"/>
      <c r="AR656" s="199" t="s">
        <v>717</v>
      </c>
      <c r="AT656" s="199" t="s">
        <v>121</v>
      </c>
      <c r="AU656" s="199" t="s">
        <v>78</v>
      </c>
      <c r="AY656" s="18" t="s">
        <v>118</v>
      </c>
      <c r="BE656" s="200">
        <f>IF(N656="základní",J656,0)</f>
        <v>0</v>
      </c>
      <c r="BF656" s="200">
        <f>IF(N656="snížená",J656,0)</f>
        <v>0</v>
      </c>
      <c r="BG656" s="200">
        <f>IF(N656="zákl. přenesená",J656,0)</f>
        <v>0</v>
      </c>
      <c r="BH656" s="200">
        <f>IF(N656="sníž. přenesená",J656,0)</f>
        <v>0</v>
      </c>
      <c r="BI656" s="200">
        <f>IF(N656="nulová",J656,0)</f>
        <v>0</v>
      </c>
      <c r="BJ656" s="18" t="s">
        <v>78</v>
      </c>
      <c r="BK656" s="200">
        <f>ROUND(I656*H656,2)</f>
        <v>0</v>
      </c>
      <c r="BL656" s="18" t="s">
        <v>717</v>
      </c>
      <c r="BM656" s="199" t="s">
        <v>738</v>
      </c>
    </row>
    <row r="657" spans="1:65" s="2" customFormat="1" ht="10.199999999999999">
      <c r="A657" s="35"/>
      <c r="B657" s="36"/>
      <c r="C657" s="37"/>
      <c r="D657" s="201" t="s">
        <v>127</v>
      </c>
      <c r="E657" s="37"/>
      <c r="F657" s="202" t="s">
        <v>737</v>
      </c>
      <c r="G657" s="37"/>
      <c r="H657" s="37"/>
      <c r="I657" s="109"/>
      <c r="J657" s="37"/>
      <c r="K657" s="37"/>
      <c r="L657" s="40"/>
      <c r="M657" s="203"/>
      <c r="N657" s="204"/>
      <c r="O657" s="65"/>
      <c r="P657" s="65"/>
      <c r="Q657" s="65"/>
      <c r="R657" s="65"/>
      <c r="S657" s="65"/>
      <c r="T657" s="66"/>
      <c r="U657" s="35"/>
      <c r="V657" s="35"/>
      <c r="W657" s="35"/>
      <c r="X657" s="35"/>
      <c r="Y657" s="35"/>
      <c r="Z657" s="35"/>
      <c r="AA657" s="35"/>
      <c r="AB657" s="35"/>
      <c r="AC657" s="35"/>
      <c r="AD657" s="35"/>
      <c r="AE657" s="35"/>
      <c r="AT657" s="18" t="s">
        <v>127</v>
      </c>
      <c r="AU657" s="18" t="s">
        <v>78</v>
      </c>
    </row>
    <row r="658" spans="1:65" s="2" customFormat="1" ht="21.6" customHeight="1">
      <c r="A658" s="35"/>
      <c r="B658" s="36"/>
      <c r="C658" s="188" t="s">
        <v>739</v>
      </c>
      <c r="D658" s="188" t="s">
        <v>121</v>
      </c>
      <c r="E658" s="189" t="s">
        <v>740</v>
      </c>
      <c r="F658" s="190" t="s">
        <v>741</v>
      </c>
      <c r="G658" s="191" t="s">
        <v>233</v>
      </c>
      <c r="H658" s="192">
        <v>4</v>
      </c>
      <c r="I658" s="193"/>
      <c r="J658" s="194">
        <f>ROUND(I658*H658,2)</f>
        <v>0</v>
      </c>
      <c r="K658" s="190" t="s">
        <v>125</v>
      </c>
      <c r="L658" s="40"/>
      <c r="M658" s="195" t="s">
        <v>19</v>
      </c>
      <c r="N658" s="196" t="s">
        <v>41</v>
      </c>
      <c r="O658" s="65"/>
      <c r="P658" s="197">
        <f>O658*H658</f>
        <v>0</v>
      </c>
      <c r="Q658" s="197">
        <v>0</v>
      </c>
      <c r="R658" s="197">
        <f>Q658*H658</f>
        <v>0</v>
      </c>
      <c r="S658" s="197">
        <v>0</v>
      </c>
      <c r="T658" s="198">
        <f>S658*H658</f>
        <v>0</v>
      </c>
      <c r="U658" s="35"/>
      <c r="V658" s="35"/>
      <c r="W658" s="35"/>
      <c r="X658" s="35"/>
      <c r="Y658" s="35"/>
      <c r="Z658" s="35"/>
      <c r="AA658" s="35"/>
      <c r="AB658" s="35"/>
      <c r="AC658" s="35"/>
      <c r="AD658" s="35"/>
      <c r="AE658" s="35"/>
      <c r="AR658" s="199" t="s">
        <v>717</v>
      </c>
      <c r="AT658" s="199" t="s">
        <v>121</v>
      </c>
      <c r="AU658" s="199" t="s">
        <v>78</v>
      </c>
      <c r="AY658" s="18" t="s">
        <v>118</v>
      </c>
      <c r="BE658" s="200">
        <f>IF(N658="základní",J658,0)</f>
        <v>0</v>
      </c>
      <c r="BF658" s="200">
        <f>IF(N658="snížená",J658,0)</f>
        <v>0</v>
      </c>
      <c r="BG658" s="200">
        <f>IF(N658="zákl. přenesená",J658,0)</f>
        <v>0</v>
      </c>
      <c r="BH658" s="200">
        <f>IF(N658="sníž. přenesená",J658,0)</f>
        <v>0</v>
      </c>
      <c r="BI658" s="200">
        <f>IF(N658="nulová",J658,0)</f>
        <v>0</v>
      </c>
      <c r="BJ658" s="18" t="s">
        <v>78</v>
      </c>
      <c r="BK658" s="200">
        <f>ROUND(I658*H658,2)</f>
        <v>0</v>
      </c>
      <c r="BL658" s="18" t="s">
        <v>717</v>
      </c>
      <c r="BM658" s="199" t="s">
        <v>742</v>
      </c>
    </row>
    <row r="659" spans="1:65" s="2" customFormat="1" ht="19.2">
      <c r="A659" s="35"/>
      <c r="B659" s="36"/>
      <c r="C659" s="37"/>
      <c r="D659" s="201" t="s">
        <v>127</v>
      </c>
      <c r="E659" s="37"/>
      <c r="F659" s="202" t="s">
        <v>741</v>
      </c>
      <c r="G659" s="37"/>
      <c r="H659" s="37"/>
      <c r="I659" s="109"/>
      <c r="J659" s="37"/>
      <c r="K659" s="37"/>
      <c r="L659" s="40"/>
      <c r="M659" s="203"/>
      <c r="N659" s="204"/>
      <c r="O659" s="65"/>
      <c r="P659" s="65"/>
      <c r="Q659" s="65"/>
      <c r="R659" s="65"/>
      <c r="S659" s="65"/>
      <c r="T659" s="66"/>
      <c r="U659" s="35"/>
      <c r="V659" s="35"/>
      <c r="W659" s="35"/>
      <c r="X659" s="35"/>
      <c r="Y659" s="35"/>
      <c r="Z659" s="35"/>
      <c r="AA659" s="35"/>
      <c r="AB659" s="35"/>
      <c r="AC659" s="35"/>
      <c r="AD659" s="35"/>
      <c r="AE659" s="35"/>
      <c r="AT659" s="18" t="s">
        <v>127</v>
      </c>
      <c r="AU659" s="18" t="s">
        <v>78</v>
      </c>
    </row>
    <row r="660" spans="1:65" s="2" customFormat="1" ht="21.6" customHeight="1">
      <c r="A660" s="35"/>
      <c r="B660" s="36"/>
      <c r="C660" s="188" t="s">
        <v>526</v>
      </c>
      <c r="D660" s="188" t="s">
        <v>121</v>
      </c>
      <c r="E660" s="189" t="s">
        <v>743</v>
      </c>
      <c r="F660" s="190" t="s">
        <v>744</v>
      </c>
      <c r="G660" s="191" t="s">
        <v>233</v>
      </c>
      <c r="H660" s="192">
        <v>3</v>
      </c>
      <c r="I660" s="193"/>
      <c r="J660" s="194">
        <f>ROUND(I660*H660,2)</f>
        <v>0</v>
      </c>
      <c r="K660" s="190" t="s">
        <v>125</v>
      </c>
      <c r="L660" s="40"/>
      <c r="M660" s="195" t="s">
        <v>19</v>
      </c>
      <c r="N660" s="196" t="s">
        <v>41</v>
      </c>
      <c r="O660" s="65"/>
      <c r="P660" s="197">
        <f>O660*H660</f>
        <v>0</v>
      </c>
      <c r="Q660" s="197">
        <v>0</v>
      </c>
      <c r="R660" s="197">
        <f>Q660*H660</f>
        <v>0</v>
      </c>
      <c r="S660" s="197">
        <v>0</v>
      </c>
      <c r="T660" s="198">
        <f>S660*H660</f>
        <v>0</v>
      </c>
      <c r="U660" s="35"/>
      <c r="V660" s="35"/>
      <c r="W660" s="35"/>
      <c r="X660" s="35"/>
      <c r="Y660" s="35"/>
      <c r="Z660" s="35"/>
      <c r="AA660" s="35"/>
      <c r="AB660" s="35"/>
      <c r="AC660" s="35"/>
      <c r="AD660" s="35"/>
      <c r="AE660" s="35"/>
      <c r="AR660" s="199" t="s">
        <v>717</v>
      </c>
      <c r="AT660" s="199" t="s">
        <v>121</v>
      </c>
      <c r="AU660" s="199" t="s">
        <v>78</v>
      </c>
      <c r="AY660" s="18" t="s">
        <v>118</v>
      </c>
      <c r="BE660" s="200">
        <f>IF(N660="základní",J660,0)</f>
        <v>0</v>
      </c>
      <c r="BF660" s="200">
        <f>IF(N660="snížená",J660,0)</f>
        <v>0</v>
      </c>
      <c r="BG660" s="200">
        <f>IF(N660="zákl. přenesená",J660,0)</f>
        <v>0</v>
      </c>
      <c r="BH660" s="200">
        <f>IF(N660="sníž. přenesená",J660,0)</f>
        <v>0</v>
      </c>
      <c r="BI660" s="200">
        <f>IF(N660="nulová",J660,0)</f>
        <v>0</v>
      </c>
      <c r="BJ660" s="18" t="s">
        <v>78</v>
      </c>
      <c r="BK660" s="200">
        <f>ROUND(I660*H660,2)</f>
        <v>0</v>
      </c>
      <c r="BL660" s="18" t="s">
        <v>717</v>
      </c>
      <c r="BM660" s="199" t="s">
        <v>745</v>
      </c>
    </row>
    <row r="661" spans="1:65" s="2" customFormat="1" ht="10.199999999999999">
      <c r="A661" s="35"/>
      <c r="B661" s="36"/>
      <c r="C661" s="37"/>
      <c r="D661" s="201" t="s">
        <v>127</v>
      </c>
      <c r="E661" s="37"/>
      <c r="F661" s="202" t="s">
        <v>744</v>
      </c>
      <c r="G661" s="37"/>
      <c r="H661" s="37"/>
      <c r="I661" s="109"/>
      <c r="J661" s="37"/>
      <c r="K661" s="37"/>
      <c r="L661" s="40"/>
      <c r="M661" s="203"/>
      <c r="N661" s="204"/>
      <c r="O661" s="65"/>
      <c r="P661" s="65"/>
      <c r="Q661" s="65"/>
      <c r="R661" s="65"/>
      <c r="S661" s="65"/>
      <c r="T661" s="66"/>
      <c r="U661" s="35"/>
      <c r="V661" s="35"/>
      <c r="W661" s="35"/>
      <c r="X661" s="35"/>
      <c r="Y661" s="35"/>
      <c r="Z661" s="35"/>
      <c r="AA661" s="35"/>
      <c r="AB661" s="35"/>
      <c r="AC661" s="35"/>
      <c r="AD661" s="35"/>
      <c r="AE661" s="35"/>
      <c r="AT661" s="18" t="s">
        <v>127</v>
      </c>
      <c r="AU661" s="18" t="s">
        <v>78</v>
      </c>
    </row>
    <row r="662" spans="1:65" s="2" customFormat="1" ht="21.6" customHeight="1">
      <c r="A662" s="35"/>
      <c r="B662" s="36"/>
      <c r="C662" s="188" t="s">
        <v>746</v>
      </c>
      <c r="D662" s="188" t="s">
        <v>121</v>
      </c>
      <c r="E662" s="189" t="s">
        <v>747</v>
      </c>
      <c r="F662" s="190" t="s">
        <v>748</v>
      </c>
      <c r="G662" s="191" t="s">
        <v>233</v>
      </c>
      <c r="H662" s="192">
        <v>2</v>
      </c>
      <c r="I662" s="193"/>
      <c r="J662" s="194">
        <f>ROUND(I662*H662,2)</f>
        <v>0</v>
      </c>
      <c r="K662" s="190" t="s">
        <v>125</v>
      </c>
      <c r="L662" s="40"/>
      <c r="M662" s="195" t="s">
        <v>19</v>
      </c>
      <c r="N662" s="196" t="s">
        <v>41</v>
      </c>
      <c r="O662" s="65"/>
      <c r="P662" s="197">
        <f>O662*H662</f>
        <v>0</v>
      </c>
      <c r="Q662" s="197">
        <v>0</v>
      </c>
      <c r="R662" s="197">
        <f>Q662*H662</f>
        <v>0</v>
      </c>
      <c r="S662" s="197">
        <v>0</v>
      </c>
      <c r="T662" s="198">
        <f>S662*H662</f>
        <v>0</v>
      </c>
      <c r="U662" s="35"/>
      <c r="V662" s="35"/>
      <c r="W662" s="35"/>
      <c r="X662" s="35"/>
      <c r="Y662" s="35"/>
      <c r="Z662" s="35"/>
      <c r="AA662" s="35"/>
      <c r="AB662" s="35"/>
      <c r="AC662" s="35"/>
      <c r="AD662" s="35"/>
      <c r="AE662" s="35"/>
      <c r="AR662" s="199" t="s">
        <v>717</v>
      </c>
      <c r="AT662" s="199" t="s">
        <v>121</v>
      </c>
      <c r="AU662" s="199" t="s">
        <v>78</v>
      </c>
      <c r="AY662" s="18" t="s">
        <v>118</v>
      </c>
      <c r="BE662" s="200">
        <f>IF(N662="základní",J662,0)</f>
        <v>0</v>
      </c>
      <c r="BF662" s="200">
        <f>IF(N662="snížená",J662,0)</f>
        <v>0</v>
      </c>
      <c r="BG662" s="200">
        <f>IF(N662="zákl. přenesená",J662,0)</f>
        <v>0</v>
      </c>
      <c r="BH662" s="200">
        <f>IF(N662="sníž. přenesená",J662,0)</f>
        <v>0</v>
      </c>
      <c r="BI662" s="200">
        <f>IF(N662="nulová",J662,0)</f>
        <v>0</v>
      </c>
      <c r="BJ662" s="18" t="s">
        <v>78</v>
      </c>
      <c r="BK662" s="200">
        <f>ROUND(I662*H662,2)</f>
        <v>0</v>
      </c>
      <c r="BL662" s="18" t="s">
        <v>717</v>
      </c>
      <c r="BM662" s="199" t="s">
        <v>749</v>
      </c>
    </row>
    <row r="663" spans="1:65" s="2" customFormat="1" ht="19.2">
      <c r="A663" s="35"/>
      <c r="B663" s="36"/>
      <c r="C663" s="37"/>
      <c r="D663" s="201" t="s">
        <v>127</v>
      </c>
      <c r="E663" s="37"/>
      <c r="F663" s="202" t="s">
        <v>748</v>
      </c>
      <c r="G663" s="37"/>
      <c r="H663" s="37"/>
      <c r="I663" s="109"/>
      <c r="J663" s="37"/>
      <c r="K663" s="37"/>
      <c r="L663" s="40"/>
      <c r="M663" s="203"/>
      <c r="N663" s="204"/>
      <c r="O663" s="65"/>
      <c r="P663" s="65"/>
      <c r="Q663" s="65"/>
      <c r="R663" s="65"/>
      <c r="S663" s="65"/>
      <c r="T663" s="66"/>
      <c r="U663" s="35"/>
      <c r="V663" s="35"/>
      <c r="W663" s="35"/>
      <c r="X663" s="35"/>
      <c r="Y663" s="35"/>
      <c r="Z663" s="35"/>
      <c r="AA663" s="35"/>
      <c r="AB663" s="35"/>
      <c r="AC663" s="35"/>
      <c r="AD663" s="35"/>
      <c r="AE663" s="35"/>
      <c r="AT663" s="18" t="s">
        <v>127</v>
      </c>
      <c r="AU663" s="18" t="s">
        <v>78</v>
      </c>
    </row>
    <row r="664" spans="1:65" s="2" customFormat="1" ht="14.4" customHeight="1">
      <c r="A664" s="35"/>
      <c r="B664" s="36"/>
      <c r="C664" s="188" t="s">
        <v>531</v>
      </c>
      <c r="D664" s="188" t="s">
        <v>121</v>
      </c>
      <c r="E664" s="189" t="s">
        <v>750</v>
      </c>
      <c r="F664" s="190" t="s">
        <v>751</v>
      </c>
      <c r="G664" s="191" t="s">
        <v>233</v>
      </c>
      <c r="H664" s="192">
        <v>4</v>
      </c>
      <c r="I664" s="193"/>
      <c r="J664" s="194">
        <f>ROUND(I664*H664,2)</f>
        <v>0</v>
      </c>
      <c r="K664" s="190" t="s">
        <v>125</v>
      </c>
      <c r="L664" s="40"/>
      <c r="M664" s="195" t="s">
        <v>19</v>
      </c>
      <c r="N664" s="196" t="s">
        <v>41</v>
      </c>
      <c r="O664" s="65"/>
      <c r="P664" s="197">
        <f>O664*H664</f>
        <v>0</v>
      </c>
      <c r="Q664" s="197">
        <v>0</v>
      </c>
      <c r="R664" s="197">
        <f>Q664*H664</f>
        <v>0</v>
      </c>
      <c r="S664" s="197">
        <v>0</v>
      </c>
      <c r="T664" s="198">
        <f>S664*H664</f>
        <v>0</v>
      </c>
      <c r="U664" s="35"/>
      <c r="V664" s="35"/>
      <c r="W664" s="35"/>
      <c r="X664" s="35"/>
      <c r="Y664" s="35"/>
      <c r="Z664" s="35"/>
      <c r="AA664" s="35"/>
      <c r="AB664" s="35"/>
      <c r="AC664" s="35"/>
      <c r="AD664" s="35"/>
      <c r="AE664" s="35"/>
      <c r="AR664" s="199" t="s">
        <v>717</v>
      </c>
      <c r="AT664" s="199" t="s">
        <v>121</v>
      </c>
      <c r="AU664" s="199" t="s">
        <v>78</v>
      </c>
      <c r="AY664" s="18" t="s">
        <v>118</v>
      </c>
      <c r="BE664" s="200">
        <f>IF(N664="základní",J664,0)</f>
        <v>0</v>
      </c>
      <c r="BF664" s="200">
        <f>IF(N664="snížená",J664,0)</f>
        <v>0</v>
      </c>
      <c r="BG664" s="200">
        <f>IF(N664="zákl. přenesená",J664,0)</f>
        <v>0</v>
      </c>
      <c r="BH664" s="200">
        <f>IF(N664="sníž. přenesená",J664,0)</f>
        <v>0</v>
      </c>
      <c r="BI664" s="200">
        <f>IF(N664="nulová",J664,0)</f>
        <v>0</v>
      </c>
      <c r="BJ664" s="18" t="s">
        <v>78</v>
      </c>
      <c r="BK664" s="200">
        <f>ROUND(I664*H664,2)</f>
        <v>0</v>
      </c>
      <c r="BL664" s="18" t="s">
        <v>717</v>
      </c>
      <c r="BM664" s="199" t="s">
        <v>752</v>
      </c>
    </row>
    <row r="665" spans="1:65" s="2" customFormat="1" ht="10.199999999999999">
      <c r="A665" s="35"/>
      <c r="B665" s="36"/>
      <c r="C665" s="37"/>
      <c r="D665" s="201" t="s">
        <v>127</v>
      </c>
      <c r="E665" s="37"/>
      <c r="F665" s="202" t="s">
        <v>751</v>
      </c>
      <c r="G665" s="37"/>
      <c r="H665" s="37"/>
      <c r="I665" s="109"/>
      <c r="J665" s="37"/>
      <c r="K665" s="37"/>
      <c r="L665" s="40"/>
      <c r="M665" s="203"/>
      <c r="N665" s="204"/>
      <c r="O665" s="65"/>
      <c r="P665" s="65"/>
      <c r="Q665" s="65"/>
      <c r="R665" s="65"/>
      <c r="S665" s="65"/>
      <c r="T665" s="66"/>
      <c r="U665" s="35"/>
      <c r="V665" s="35"/>
      <c r="W665" s="35"/>
      <c r="X665" s="35"/>
      <c r="Y665" s="35"/>
      <c r="Z665" s="35"/>
      <c r="AA665" s="35"/>
      <c r="AB665" s="35"/>
      <c r="AC665" s="35"/>
      <c r="AD665" s="35"/>
      <c r="AE665" s="35"/>
      <c r="AT665" s="18" t="s">
        <v>127</v>
      </c>
      <c r="AU665" s="18" t="s">
        <v>78</v>
      </c>
    </row>
    <row r="666" spans="1:65" s="2" customFormat="1" ht="21.6" customHeight="1">
      <c r="A666" s="35"/>
      <c r="B666" s="36"/>
      <c r="C666" s="188" t="s">
        <v>753</v>
      </c>
      <c r="D666" s="188" t="s">
        <v>121</v>
      </c>
      <c r="E666" s="189" t="s">
        <v>754</v>
      </c>
      <c r="F666" s="190" t="s">
        <v>755</v>
      </c>
      <c r="G666" s="191" t="s">
        <v>233</v>
      </c>
      <c r="H666" s="192">
        <v>2</v>
      </c>
      <c r="I666" s="193"/>
      <c r="J666" s="194">
        <f>ROUND(I666*H666,2)</f>
        <v>0</v>
      </c>
      <c r="K666" s="190" t="s">
        <v>125</v>
      </c>
      <c r="L666" s="40"/>
      <c r="M666" s="195" t="s">
        <v>19</v>
      </c>
      <c r="N666" s="196" t="s">
        <v>41</v>
      </c>
      <c r="O666" s="65"/>
      <c r="P666" s="197">
        <f>O666*H666</f>
        <v>0</v>
      </c>
      <c r="Q666" s="197">
        <v>0</v>
      </c>
      <c r="R666" s="197">
        <f>Q666*H666</f>
        <v>0</v>
      </c>
      <c r="S666" s="197">
        <v>0</v>
      </c>
      <c r="T666" s="198">
        <f>S666*H666</f>
        <v>0</v>
      </c>
      <c r="U666" s="35"/>
      <c r="V666" s="35"/>
      <c r="W666" s="35"/>
      <c r="X666" s="35"/>
      <c r="Y666" s="35"/>
      <c r="Z666" s="35"/>
      <c r="AA666" s="35"/>
      <c r="AB666" s="35"/>
      <c r="AC666" s="35"/>
      <c r="AD666" s="35"/>
      <c r="AE666" s="35"/>
      <c r="AR666" s="199" t="s">
        <v>717</v>
      </c>
      <c r="AT666" s="199" t="s">
        <v>121</v>
      </c>
      <c r="AU666" s="199" t="s">
        <v>78</v>
      </c>
      <c r="AY666" s="18" t="s">
        <v>118</v>
      </c>
      <c r="BE666" s="200">
        <f>IF(N666="základní",J666,0)</f>
        <v>0</v>
      </c>
      <c r="BF666" s="200">
        <f>IF(N666="snížená",J666,0)</f>
        <v>0</v>
      </c>
      <c r="BG666" s="200">
        <f>IF(N666="zákl. přenesená",J666,0)</f>
        <v>0</v>
      </c>
      <c r="BH666" s="200">
        <f>IF(N666="sníž. přenesená",J666,0)</f>
        <v>0</v>
      </c>
      <c r="BI666" s="200">
        <f>IF(N666="nulová",J666,0)</f>
        <v>0</v>
      </c>
      <c r="BJ666" s="18" t="s">
        <v>78</v>
      </c>
      <c r="BK666" s="200">
        <f>ROUND(I666*H666,2)</f>
        <v>0</v>
      </c>
      <c r="BL666" s="18" t="s">
        <v>717</v>
      </c>
      <c r="BM666" s="199" t="s">
        <v>756</v>
      </c>
    </row>
    <row r="667" spans="1:65" s="2" customFormat="1" ht="10.199999999999999">
      <c r="A667" s="35"/>
      <c r="B667" s="36"/>
      <c r="C667" s="37"/>
      <c r="D667" s="201" t="s">
        <v>127</v>
      </c>
      <c r="E667" s="37"/>
      <c r="F667" s="202" t="s">
        <v>755</v>
      </c>
      <c r="G667" s="37"/>
      <c r="H667" s="37"/>
      <c r="I667" s="109"/>
      <c r="J667" s="37"/>
      <c r="K667" s="37"/>
      <c r="L667" s="40"/>
      <c r="M667" s="203"/>
      <c r="N667" s="204"/>
      <c r="O667" s="65"/>
      <c r="P667" s="65"/>
      <c r="Q667" s="65"/>
      <c r="R667" s="65"/>
      <c r="S667" s="65"/>
      <c r="T667" s="66"/>
      <c r="U667" s="35"/>
      <c r="V667" s="35"/>
      <c r="W667" s="35"/>
      <c r="X667" s="35"/>
      <c r="Y667" s="35"/>
      <c r="Z667" s="35"/>
      <c r="AA667" s="35"/>
      <c r="AB667" s="35"/>
      <c r="AC667" s="35"/>
      <c r="AD667" s="35"/>
      <c r="AE667" s="35"/>
      <c r="AT667" s="18" t="s">
        <v>127</v>
      </c>
      <c r="AU667" s="18" t="s">
        <v>78</v>
      </c>
    </row>
    <row r="668" spans="1:65" s="2" customFormat="1" ht="21.6" customHeight="1">
      <c r="A668" s="35"/>
      <c r="B668" s="36"/>
      <c r="C668" s="188" t="s">
        <v>536</v>
      </c>
      <c r="D668" s="188" t="s">
        <v>121</v>
      </c>
      <c r="E668" s="189" t="s">
        <v>757</v>
      </c>
      <c r="F668" s="190" t="s">
        <v>758</v>
      </c>
      <c r="G668" s="191" t="s">
        <v>233</v>
      </c>
      <c r="H668" s="192">
        <v>3</v>
      </c>
      <c r="I668" s="193"/>
      <c r="J668" s="194">
        <f>ROUND(I668*H668,2)</f>
        <v>0</v>
      </c>
      <c r="K668" s="190" t="s">
        <v>125</v>
      </c>
      <c r="L668" s="40"/>
      <c r="M668" s="195" t="s">
        <v>19</v>
      </c>
      <c r="N668" s="196" t="s">
        <v>41</v>
      </c>
      <c r="O668" s="65"/>
      <c r="P668" s="197">
        <f>O668*H668</f>
        <v>0</v>
      </c>
      <c r="Q668" s="197">
        <v>0</v>
      </c>
      <c r="R668" s="197">
        <f>Q668*H668</f>
        <v>0</v>
      </c>
      <c r="S668" s="197">
        <v>0</v>
      </c>
      <c r="T668" s="198">
        <f>S668*H668</f>
        <v>0</v>
      </c>
      <c r="U668" s="35"/>
      <c r="V668" s="35"/>
      <c r="W668" s="35"/>
      <c r="X668" s="35"/>
      <c r="Y668" s="35"/>
      <c r="Z668" s="35"/>
      <c r="AA668" s="35"/>
      <c r="AB668" s="35"/>
      <c r="AC668" s="35"/>
      <c r="AD668" s="35"/>
      <c r="AE668" s="35"/>
      <c r="AR668" s="199" t="s">
        <v>717</v>
      </c>
      <c r="AT668" s="199" t="s">
        <v>121</v>
      </c>
      <c r="AU668" s="199" t="s">
        <v>78</v>
      </c>
      <c r="AY668" s="18" t="s">
        <v>118</v>
      </c>
      <c r="BE668" s="200">
        <f>IF(N668="základní",J668,0)</f>
        <v>0</v>
      </c>
      <c r="BF668" s="200">
        <f>IF(N668="snížená",J668,0)</f>
        <v>0</v>
      </c>
      <c r="BG668" s="200">
        <f>IF(N668="zákl. přenesená",J668,0)</f>
        <v>0</v>
      </c>
      <c r="BH668" s="200">
        <f>IF(N668="sníž. přenesená",J668,0)</f>
        <v>0</v>
      </c>
      <c r="BI668" s="200">
        <f>IF(N668="nulová",J668,0)</f>
        <v>0</v>
      </c>
      <c r="BJ668" s="18" t="s">
        <v>78</v>
      </c>
      <c r="BK668" s="200">
        <f>ROUND(I668*H668,2)</f>
        <v>0</v>
      </c>
      <c r="BL668" s="18" t="s">
        <v>717</v>
      </c>
      <c r="BM668" s="199" t="s">
        <v>759</v>
      </c>
    </row>
    <row r="669" spans="1:65" s="2" customFormat="1" ht="19.2">
      <c r="A669" s="35"/>
      <c r="B669" s="36"/>
      <c r="C669" s="37"/>
      <c r="D669" s="201" t="s">
        <v>127</v>
      </c>
      <c r="E669" s="37"/>
      <c r="F669" s="202" t="s">
        <v>758</v>
      </c>
      <c r="G669" s="37"/>
      <c r="H669" s="37"/>
      <c r="I669" s="109"/>
      <c r="J669" s="37"/>
      <c r="K669" s="37"/>
      <c r="L669" s="40"/>
      <c r="M669" s="203"/>
      <c r="N669" s="204"/>
      <c r="O669" s="65"/>
      <c r="P669" s="65"/>
      <c r="Q669" s="65"/>
      <c r="R669" s="65"/>
      <c r="S669" s="65"/>
      <c r="T669" s="66"/>
      <c r="U669" s="35"/>
      <c r="V669" s="35"/>
      <c r="W669" s="35"/>
      <c r="X669" s="35"/>
      <c r="Y669" s="35"/>
      <c r="Z669" s="35"/>
      <c r="AA669" s="35"/>
      <c r="AB669" s="35"/>
      <c r="AC669" s="35"/>
      <c r="AD669" s="35"/>
      <c r="AE669" s="35"/>
      <c r="AT669" s="18" t="s">
        <v>127</v>
      </c>
      <c r="AU669" s="18" t="s">
        <v>78</v>
      </c>
    </row>
    <row r="670" spans="1:65" s="13" customFormat="1" ht="10.199999999999999">
      <c r="B670" s="205"/>
      <c r="C670" s="206"/>
      <c r="D670" s="201" t="s">
        <v>128</v>
      </c>
      <c r="E670" s="207" t="s">
        <v>19</v>
      </c>
      <c r="F670" s="208" t="s">
        <v>760</v>
      </c>
      <c r="G670" s="206"/>
      <c r="H670" s="209">
        <v>3</v>
      </c>
      <c r="I670" s="210"/>
      <c r="J670" s="206"/>
      <c r="K670" s="206"/>
      <c r="L670" s="211"/>
      <c r="M670" s="212"/>
      <c r="N670" s="213"/>
      <c r="O670" s="213"/>
      <c r="P670" s="213"/>
      <c r="Q670" s="213"/>
      <c r="R670" s="213"/>
      <c r="S670" s="213"/>
      <c r="T670" s="214"/>
      <c r="AT670" s="215" t="s">
        <v>128</v>
      </c>
      <c r="AU670" s="215" t="s">
        <v>78</v>
      </c>
      <c r="AV670" s="13" t="s">
        <v>80</v>
      </c>
      <c r="AW670" s="13" t="s">
        <v>32</v>
      </c>
      <c r="AX670" s="13" t="s">
        <v>70</v>
      </c>
      <c r="AY670" s="215" t="s">
        <v>118</v>
      </c>
    </row>
    <row r="671" spans="1:65" s="14" customFormat="1" ht="10.199999999999999">
      <c r="B671" s="216"/>
      <c r="C671" s="217"/>
      <c r="D671" s="201" t="s">
        <v>128</v>
      </c>
      <c r="E671" s="218" t="s">
        <v>19</v>
      </c>
      <c r="F671" s="219" t="s">
        <v>136</v>
      </c>
      <c r="G671" s="217"/>
      <c r="H671" s="220">
        <v>3</v>
      </c>
      <c r="I671" s="221"/>
      <c r="J671" s="217"/>
      <c r="K671" s="217"/>
      <c r="L671" s="222"/>
      <c r="M671" s="223"/>
      <c r="N671" s="224"/>
      <c r="O671" s="224"/>
      <c r="P671" s="224"/>
      <c r="Q671" s="224"/>
      <c r="R671" s="224"/>
      <c r="S671" s="224"/>
      <c r="T671" s="225"/>
      <c r="AT671" s="226" t="s">
        <v>128</v>
      </c>
      <c r="AU671" s="226" t="s">
        <v>78</v>
      </c>
      <c r="AV671" s="14" t="s">
        <v>126</v>
      </c>
      <c r="AW671" s="14" t="s">
        <v>32</v>
      </c>
      <c r="AX671" s="14" t="s">
        <v>78</v>
      </c>
      <c r="AY671" s="226" t="s">
        <v>118</v>
      </c>
    </row>
    <row r="672" spans="1:65" s="2" customFormat="1" ht="21.6" customHeight="1">
      <c r="A672" s="35"/>
      <c r="B672" s="36"/>
      <c r="C672" s="188" t="s">
        <v>761</v>
      </c>
      <c r="D672" s="188" t="s">
        <v>121</v>
      </c>
      <c r="E672" s="189" t="s">
        <v>762</v>
      </c>
      <c r="F672" s="190" t="s">
        <v>763</v>
      </c>
      <c r="G672" s="191" t="s">
        <v>233</v>
      </c>
      <c r="H672" s="192">
        <v>2</v>
      </c>
      <c r="I672" s="193"/>
      <c r="J672" s="194">
        <f>ROUND(I672*H672,2)</f>
        <v>0</v>
      </c>
      <c r="K672" s="190" t="s">
        <v>125</v>
      </c>
      <c r="L672" s="40"/>
      <c r="M672" s="195" t="s">
        <v>19</v>
      </c>
      <c r="N672" s="196" t="s">
        <v>41</v>
      </c>
      <c r="O672" s="65"/>
      <c r="P672" s="197">
        <f>O672*H672</f>
        <v>0</v>
      </c>
      <c r="Q672" s="197">
        <v>0</v>
      </c>
      <c r="R672" s="197">
        <f>Q672*H672</f>
        <v>0</v>
      </c>
      <c r="S672" s="197">
        <v>0</v>
      </c>
      <c r="T672" s="198">
        <f>S672*H672</f>
        <v>0</v>
      </c>
      <c r="U672" s="35"/>
      <c r="V672" s="35"/>
      <c r="W672" s="35"/>
      <c r="X672" s="35"/>
      <c r="Y672" s="35"/>
      <c r="Z672" s="35"/>
      <c r="AA672" s="35"/>
      <c r="AB672" s="35"/>
      <c r="AC672" s="35"/>
      <c r="AD672" s="35"/>
      <c r="AE672" s="35"/>
      <c r="AR672" s="199" t="s">
        <v>717</v>
      </c>
      <c r="AT672" s="199" t="s">
        <v>121</v>
      </c>
      <c r="AU672" s="199" t="s">
        <v>78</v>
      </c>
      <c r="AY672" s="18" t="s">
        <v>118</v>
      </c>
      <c r="BE672" s="200">
        <f>IF(N672="základní",J672,0)</f>
        <v>0</v>
      </c>
      <c r="BF672" s="200">
        <f>IF(N672="snížená",J672,0)</f>
        <v>0</v>
      </c>
      <c r="BG672" s="200">
        <f>IF(N672="zákl. přenesená",J672,0)</f>
        <v>0</v>
      </c>
      <c r="BH672" s="200">
        <f>IF(N672="sníž. přenesená",J672,0)</f>
        <v>0</v>
      </c>
      <c r="BI672" s="200">
        <f>IF(N672="nulová",J672,0)</f>
        <v>0</v>
      </c>
      <c r="BJ672" s="18" t="s">
        <v>78</v>
      </c>
      <c r="BK672" s="200">
        <f>ROUND(I672*H672,2)</f>
        <v>0</v>
      </c>
      <c r="BL672" s="18" t="s">
        <v>717</v>
      </c>
      <c r="BM672" s="199" t="s">
        <v>764</v>
      </c>
    </row>
    <row r="673" spans="1:65" s="2" customFormat="1" ht="19.2">
      <c r="A673" s="35"/>
      <c r="B673" s="36"/>
      <c r="C673" s="37"/>
      <c r="D673" s="201" t="s">
        <v>127</v>
      </c>
      <c r="E673" s="37"/>
      <c r="F673" s="202" t="s">
        <v>763</v>
      </c>
      <c r="G673" s="37"/>
      <c r="H673" s="37"/>
      <c r="I673" s="109"/>
      <c r="J673" s="37"/>
      <c r="K673" s="37"/>
      <c r="L673" s="40"/>
      <c r="M673" s="203"/>
      <c r="N673" s="204"/>
      <c r="O673" s="65"/>
      <c r="P673" s="65"/>
      <c r="Q673" s="65"/>
      <c r="R673" s="65"/>
      <c r="S673" s="65"/>
      <c r="T673" s="66"/>
      <c r="U673" s="35"/>
      <c r="V673" s="35"/>
      <c r="W673" s="35"/>
      <c r="X673" s="35"/>
      <c r="Y673" s="35"/>
      <c r="Z673" s="35"/>
      <c r="AA673" s="35"/>
      <c r="AB673" s="35"/>
      <c r="AC673" s="35"/>
      <c r="AD673" s="35"/>
      <c r="AE673" s="35"/>
      <c r="AT673" s="18" t="s">
        <v>127</v>
      </c>
      <c r="AU673" s="18" t="s">
        <v>78</v>
      </c>
    </row>
    <row r="674" spans="1:65" s="13" customFormat="1" ht="10.199999999999999">
      <c r="B674" s="205"/>
      <c r="C674" s="206"/>
      <c r="D674" s="201" t="s">
        <v>128</v>
      </c>
      <c r="E674" s="207" t="s">
        <v>19</v>
      </c>
      <c r="F674" s="208" t="s">
        <v>765</v>
      </c>
      <c r="G674" s="206"/>
      <c r="H674" s="209">
        <v>2</v>
      </c>
      <c r="I674" s="210"/>
      <c r="J674" s="206"/>
      <c r="K674" s="206"/>
      <c r="L674" s="211"/>
      <c r="M674" s="212"/>
      <c r="N674" s="213"/>
      <c r="O674" s="213"/>
      <c r="P674" s="213"/>
      <c r="Q674" s="213"/>
      <c r="R674" s="213"/>
      <c r="S674" s="213"/>
      <c r="T674" s="214"/>
      <c r="AT674" s="215" t="s">
        <v>128</v>
      </c>
      <c r="AU674" s="215" t="s">
        <v>78</v>
      </c>
      <c r="AV674" s="13" t="s">
        <v>80</v>
      </c>
      <c r="AW674" s="13" t="s">
        <v>32</v>
      </c>
      <c r="AX674" s="13" t="s">
        <v>70</v>
      </c>
      <c r="AY674" s="215" t="s">
        <v>118</v>
      </c>
    </row>
    <row r="675" spans="1:65" s="14" customFormat="1" ht="10.199999999999999">
      <c r="B675" s="216"/>
      <c r="C675" s="217"/>
      <c r="D675" s="201" t="s">
        <v>128</v>
      </c>
      <c r="E675" s="218" t="s">
        <v>19</v>
      </c>
      <c r="F675" s="219" t="s">
        <v>136</v>
      </c>
      <c r="G675" s="217"/>
      <c r="H675" s="220">
        <v>2</v>
      </c>
      <c r="I675" s="221"/>
      <c r="J675" s="217"/>
      <c r="K675" s="217"/>
      <c r="L675" s="222"/>
      <c r="M675" s="223"/>
      <c r="N675" s="224"/>
      <c r="O675" s="224"/>
      <c r="P675" s="224"/>
      <c r="Q675" s="224"/>
      <c r="R675" s="224"/>
      <c r="S675" s="224"/>
      <c r="T675" s="225"/>
      <c r="AT675" s="226" t="s">
        <v>128</v>
      </c>
      <c r="AU675" s="226" t="s">
        <v>78</v>
      </c>
      <c r="AV675" s="14" t="s">
        <v>126</v>
      </c>
      <c r="AW675" s="14" t="s">
        <v>32</v>
      </c>
      <c r="AX675" s="14" t="s">
        <v>78</v>
      </c>
      <c r="AY675" s="226" t="s">
        <v>118</v>
      </c>
    </row>
    <row r="676" spans="1:65" s="2" customFormat="1" ht="14.4" customHeight="1">
      <c r="A676" s="35"/>
      <c r="B676" s="36"/>
      <c r="C676" s="188" t="s">
        <v>539</v>
      </c>
      <c r="D676" s="188" t="s">
        <v>121</v>
      </c>
      <c r="E676" s="189" t="s">
        <v>766</v>
      </c>
      <c r="F676" s="190" t="s">
        <v>767</v>
      </c>
      <c r="G676" s="191" t="s">
        <v>233</v>
      </c>
      <c r="H676" s="192">
        <v>4</v>
      </c>
      <c r="I676" s="193"/>
      <c r="J676" s="194">
        <f>ROUND(I676*H676,2)</f>
        <v>0</v>
      </c>
      <c r="K676" s="190" t="s">
        <v>125</v>
      </c>
      <c r="L676" s="40"/>
      <c r="M676" s="195" t="s">
        <v>19</v>
      </c>
      <c r="N676" s="196" t="s">
        <v>41</v>
      </c>
      <c r="O676" s="65"/>
      <c r="P676" s="197">
        <f>O676*H676</f>
        <v>0</v>
      </c>
      <c r="Q676" s="197">
        <v>0</v>
      </c>
      <c r="R676" s="197">
        <f>Q676*H676</f>
        <v>0</v>
      </c>
      <c r="S676" s="197">
        <v>0</v>
      </c>
      <c r="T676" s="198">
        <f>S676*H676</f>
        <v>0</v>
      </c>
      <c r="U676" s="35"/>
      <c r="V676" s="35"/>
      <c r="W676" s="35"/>
      <c r="X676" s="35"/>
      <c r="Y676" s="35"/>
      <c r="Z676" s="35"/>
      <c r="AA676" s="35"/>
      <c r="AB676" s="35"/>
      <c r="AC676" s="35"/>
      <c r="AD676" s="35"/>
      <c r="AE676" s="35"/>
      <c r="AR676" s="199" t="s">
        <v>717</v>
      </c>
      <c r="AT676" s="199" t="s">
        <v>121</v>
      </c>
      <c r="AU676" s="199" t="s">
        <v>78</v>
      </c>
      <c r="AY676" s="18" t="s">
        <v>118</v>
      </c>
      <c r="BE676" s="200">
        <f>IF(N676="základní",J676,0)</f>
        <v>0</v>
      </c>
      <c r="BF676" s="200">
        <f>IF(N676="snížená",J676,0)</f>
        <v>0</v>
      </c>
      <c r="BG676" s="200">
        <f>IF(N676="zákl. přenesená",J676,0)</f>
        <v>0</v>
      </c>
      <c r="BH676" s="200">
        <f>IF(N676="sníž. přenesená",J676,0)</f>
        <v>0</v>
      </c>
      <c r="BI676" s="200">
        <f>IF(N676="nulová",J676,0)</f>
        <v>0</v>
      </c>
      <c r="BJ676" s="18" t="s">
        <v>78</v>
      </c>
      <c r="BK676" s="200">
        <f>ROUND(I676*H676,2)</f>
        <v>0</v>
      </c>
      <c r="BL676" s="18" t="s">
        <v>717</v>
      </c>
      <c r="BM676" s="199" t="s">
        <v>768</v>
      </c>
    </row>
    <row r="677" spans="1:65" s="2" customFormat="1" ht="10.199999999999999">
      <c r="A677" s="35"/>
      <c r="B677" s="36"/>
      <c r="C677" s="37"/>
      <c r="D677" s="201" t="s">
        <v>127</v>
      </c>
      <c r="E677" s="37"/>
      <c r="F677" s="202" t="s">
        <v>767</v>
      </c>
      <c r="G677" s="37"/>
      <c r="H677" s="37"/>
      <c r="I677" s="109"/>
      <c r="J677" s="37"/>
      <c r="K677" s="37"/>
      <c r="L677" s="40"/>
      <c r="M677" s="203"/>
      <c r="N677" s="204"/>
      <c r="O677" s="65"/>
      <c r="P677" s="65"/>
      <c r="Q677" s="65"/>
      <c r="R677" s="65"/>
      <c r="S677" s="65"/>
      <c r="T677" s="66"/>
      <c r="U677" s="35"/>
      <c r="V677" s="35"/>
      <c r="W677" s="35"/>
      <c r="X677" s="35"/>
      <c r="Y677" s="35"/>
      <c r="Z677" s="35"/>
      <c r="AA677" s="35"/>
      <c r="AB677" s="35"/>
      <c r="AC677" s="35"/>
      <c r="AD677" s="35"/>
      <c r="AE677" s="35"/>
      <c r="AT677" s="18" t="s">
        <v>127</v>
      </c>
      <c r="AU677" s="18" t="s">
        <v>78</v>
      </c>
    </row>
    <row r="678" spans="1:65" s="2" customFormat="1" ht="21.6" customHeight="1">
      <c r="A678" s="35"/>
      <c r="B678" s="36"/>
      <c r="C678" s="188" t="s">
        <v>769</v>
      </c>
      <c r="D678" s="188" t="s">
        <v>121</v>
      </c>
      <c r="E678" s="189" t="s">
        <v>770</v>
      </c>
      <c r="F678" s="190" t="s">
        <v>771</v>
      </c>
      <c r="G678" s="191" t="s">
        <v>233</v>
      </c>
      <c r="H678" s="192">
        <v>2</v>
      </c>
      <c r="I678" s="193"/>
      <c r="J678" s="194">
        <f>ROUND(I678*H678,2)</f>
        <v>0</v>
      </c>
      <c r="K678" s="190" t="s">
        <v>125</v>
      </c>
      <c r="L678" s="40"/>
      <c r="M678" s="195" t="s">
        <v>19</v>
      </c>
      <c r="N678" s="196" t="s">
        <v>41</v>
      </c>
      <c r="O678" s="65"/>
      <c r="P678" s="197">
        <f>O678*H678</f>
        <v>0</v>
      </c>
      <c r="Q678" s="197">
        <v>0</v>
      </c>
      <c r="R678" s="197">
        <f>Q678*H678</f>
        <v>0</v>
      </c>
      <c r="S678" s="197">
        <v>0</v>
      </c>
      <c r="T678" s="198">
        <f>S678*H678</f>
        <v>0</v>
      </c>
      <c r="U678" s="35"/>
      <c r="V678" s="35"/>
      <c r="W678" s="35"/>
      <c r="X678" s="35"/>
      <c r="Y678" s="35"/>
      <c r="Z678" s="35"/>
      <c r="AA678" s="35"/>
      <c r="AB678" s="35"/>
      <c r="AC678" s="35"/>
      <c r="AD678" s="35"/>
      <c r="AE678" s="35"/>
      <c r="AR678" s="199" t="s">
        <v>717</v>
      </c>
      <c r="AT678" s="199" t="s">
        <v>121</v>
      </c>
      <c r="AU678" s="199" t="s">
        <v>78</v>
      </c>
      <c r="AY678" s="18" t="s">
        <v>118</v>
      </c>
      <c r="BE678" s="200">
        <f>IF(N678="základní",J678,0)</f>
        <v>0</v>
      </c>
      <c r="BF678" s="200">
        <f>IF(N678="snížená",J678,0)</f>
        <v>0</v>
      </c>
      <c r="BG678" s="200">
        <f>IF(N678="zákl. přenesená",J678,0)</f>
        <v>0</v>
      </c>
      <c r="BH678" s="200">
        <f>IF(N678="sníž. přenesená",J678,0)</f>
        <v>0</v>
      </c>
      <c r="BI678" s="200">
        <f>IF(N678="nulová",J678,0)</f>
        <v>0</v>
      </c>
      <c r="BJ678" s="18" t="s">
        <v>78</v>
      </c>
      <c r="BK678" s="200">
        <f>ROUND(I678*H678,2)</f>
        <v>0</v>
      </c>
      <c r="BL678" s="18" t="s">
        <v>717</v>
      </c>
      <c r="BM678" s="199" t="s">
        <v>772</v>
      </c>
    </row>
    <row r="679" spans="1:65" s="2" customFormat="1" ht="10.199999999999999">
      <c r="A679" s="35"/>
      <c r="B679" s="36"/>
      <c r="C679" s="37"/>
      <c r="D679" s="201" t="s">
        <v>127</v>
      </c>
      <c r="E679" s="37"/>
      <c r="F679" s="202" t="s">
        <v>771</v>
      </c>
      <c r="G679" s="37"/>
      <c r="H679" s="37"/>
      <c r="I679" s="109"/>
      <c r="J679" s="37"/>
      <c r="K679" s="37"/>
      <c r="L679" s="40"/>
      <c r="M679" s="203"/>
      <c r="N679" s="204"/>
      <c r="O679" s="65"/>
      <c r="P679" s="65"/>
      <c r="Q679" s="65"/>
      <c r="R679" s="65"/>
      <c r="S679" s="65"/>
      <c r="T679" s="66"/>
      <c r="U679" s="35"/>
      <c r="V679" s="35"/>
      <c r="W679" s="35"/>
      <c r="X679" s="35"/>
      <c r="Y679" s="35"/>
      <c r="Z679" s="35"/>
      <c r="AA679" s="35"/>
      <c r="AB679" s="35"/>
      <c r="AC679" s="35"/>
      <c r="AD679" s="35"/>
      <c r="AE679" s="35"/>
      <c r="AT679" s="18" t="s">
        <v>127</v>
      </c>
      <c r="AU679" s="18" t="s">
        <v>78</v>
      </c>
    </row>
    <row r="680" spans="1:65" s="2" customFormat="1" ht="21.6" customHeight="1">
      <c r="A680" s="35"/>
      <c r="B680" s="36"/>
      <c r="C680" s="188" t="s">
        <v>544</v>
      </c>
      <c r="D680" s="188" t="s">
        <v>121</v>
      </c>
      <c r="E680" s="189" t="s">
        <v>773</v>
      </c>
      <c r="F680" s="190" t="s">
        <v>774</v>
      </c>
      <c r="G680" s="191" t="s">
        <v>233</v>
      </c>
      <c r="H680" s="192">
        <v>2</v>
      </c>
      <c r="I680" s="193"/>
      <c r="J680" s="194">
        <f>ROUND(I680*H680,2)</f>
        <v>0</v>
      </c>
      <c r="K680" s="190" t="s">
        <v>125</v>
      </c>
      <c r="L680" s="40"/>
      <c r="M680" s="195" t="s">
        <v>19</v>
      </c>
      <c r="N680" s="196" t="s">
        <v>41</v>
      </c>
      <c r="O680" s="65"/>
      <c r="P680" s="197">
        <f>O680*H680</f>
        <v>0</v>
      </c>
      <c r="Q680" s="197">
        <v>0</v>
      </c>
      <c r="R680" s="197">
        <f>Q680*H680</f>
        <v>0</v>
      </c>
      <c r="S680" s="197">
        <v>0</v>
      </c>
      <c r="T680" s="198">
        <f>S680*H680</f>
        <v>0</v>
      </c>
      <c r="U680" s="35"/>
      <c r="V680" s="35"/>
      <c r="W680" s="35"/>
      <c r="X680" s="35"/>
      <c r="Y680" s="35"/>
      <c r="Z680" s="35"/>
      <c r="AA680" s="35"/>
      <c r="AB680" s="35"/>
      <c r="AC680" s="35"/>
      <c r="AD680" s="35"/>
      <c r="AE680" s="35"/>
      <c r="AR680" s="199" t="s">
        <v>717</v>
      </c>
      <c r="AT680" s="199" t="s">
        <v>121</v>
      </c>
      <c r="AU680" s="199" t="s">
        <v>78</v>
      </c>
      <c r="AY680" s="18" t="s">
        <v>118</v>
      </c>
      <c r="BE680" s="200">
        <f>IF(N680="základní",J680,0)</f>
        <v>0</v>
      </c>
      <c r="BF680" s="200">
        <f>IF(N680="snížená",J680,0)</f>
        <v>0</v>
      </c>
      <c r="BG680" s="200">
        <f>IF(N680="zákl. přenesená",J680,0)</f>
        <v>0</v>
      </c>
      <c r="BH680" s="200">
        <f>IF(N680="sníž. přenesená",J680,0)</f>
        <v>0</v>
      </c>
      <c r="BI680" s="200">
        <f>IF(N680="nulová",J680,0)</f>
        <v>0</v>
      </c>
      <c r="BJ680" s="18" t="s">
        <v>78</v>
      </c>
      <c r="BK680" s="200">
        <f>ROUND(I680*H680,2)</f>
        <v>0</v>
      </c>
      <c r="BL680" s="18" t="s">
        <v>717</v>
      </c>
      <c r="BM680" s="199" t="s">
        <v>775</v>
      </c>
    </row>
    <row r="681" spans="1:65" s="2" customFormat="1" ht="10.199999999999999">
      <c r="A681" s="35"/>
      <c r="B681" s="36"/>
      <c r="C681" s="37"/>
      <c r="D681" s="201" t="s">
        <v>127</v>
      </c>
      <c r="E681" s="37"/>
      <c r="F681" s="202" t="s">
        <v>774</v>
      </c>
      <c r="G681" s="37"/>
      <c r="H681" s="37"/>
      <c r="I681" s="109"/>
      <c r="J681" s="37"/>
      <c r="K681" s="37"/>
      <c r="L681" s="40"/>
      <c r="M681" s="203"/>
      <c r="N681" s="204"/>
      <c r="O681" s="65"/>
      <c r="P681" s="65"/>
      <c r="Q681" s="65"/>
      <c r="R681" s="65"/>
      <c r="S681" s="65"/>
      <c r="T681" s="66"/>
      <c r="U681" s="35"/>
      <c r="V681" s="35"/>
      <c r="W681" s="35"/>
      <c r="X681" s="35"/>
      <c r="Y681" s="35"/>
      <c r="Z681" s="35"/>
      <c r="AA681" s="35"/>
      <c r="AB681" s="35"/>
      <c r="AC681" s="35"/>
      <c r="AD681" s="35"/>
      <c r="AE681" s="35"/>
      <c r="AT681" s="18" t="s">
        <v>127</v>
      </c>
      <c r="AU681" s="18" t="s">
        <v>78</v>
      </c>
    </row>
    <row r="682" spans="1:65" s="13" customFormat="1" ht="10.199999999999999">
      <c r="B682" s="205"/>
      <c r="C682" s="206"/>
      <c r="D682" s="201" t="s">
        <v>128</v>
      </c>
      <c r="E682" s="207" t="s">
        <v>19</v>
      </c>
      <c r="F682" s="208" t="s">
        <v>776</v>
      </c>
      <c r="G682" s="206"/>
      <c r="H682" s="209">
        <v>2</v>
      </c>
      <c r="I682" s="210"/>
      <c r="J682" s="206"/>
      <c r="K682" s="206"/>
      <c r="L682" s="211"/>
      <c r="M682" s="212"/>
      <c r="N682" s="213"/>
      <c r="O682" s="213"/>
      <c r="P682" s="213"/>
      <c r="Q682" s="213"/>
      <c r="R682" s="213"/>
      <c r="S682" s="213"/>
      <c r="T682" s="214"/>
      <c r="AT682" s="215" t="s">
        <v>128</v>
      </c>
      <c r="AU682" s="215" t="s">
        <v>78</v>
      </c>
      <c r="AV682" s="13" t="s">
        <v>80</v>
      </c>
      <c r="AW682" s="13" t="s">
        <v>32</v>
      </c>
      <c r="AX682" s="13" t="s">
        <v>70</v>
      </c>
      <c r="AY682" s="215" t="s">
        <v>118</v>
      </c>
    </row>
    <row r="683" spans="1:65" s="14" customFormat="1" ht="10.199999999999999">
      <c r="B683" s="216"/>
      <c r="C683" s="217"/>
      <c r="D683" s="201" t="s">
        <v>128</v>
      </c>
      <c r="E683" s="218" t="s">
        <v>19</v>
      </c>
      <c r="F683" s="219" t="s">
        <v>136</v>
      </c>
      <c r="G683" s="217"/>
      <c r="H683" s="220">
        <v>2</v>
      </c>
      <c r="I683" s="221"/>
      <c r="J683" s="217"/>
      <c r="K683" s="217"/>
      <c r="L683" s="222"/>
      <c r="M683" s="223"/>
      <c r="N683" s="224"/>
      <c r="O683" s="224"/>
      <c r="P683" s="224"/>
      <c r="Q683" s="224"/>
      <c r="R683" s="224"/>
      <c r="S683" s="224"/>
      <c r="T683" s="225"/>
      <c r="AT683" s="226" t="s">
        <v>128</v>
      </c>
      <c r="AU683" s="226" t="s">
        <v>78</v>
      </c>
      <c r="AV683" s="14" t="s">
        <v>126</v>
      </c>
      <c r="AW683" s="14" t="s">
        <v>32</v>
      </c>
      <c r="AX683" s="14" t="s">
        <v>78</v>
      </c>
      <c r="AY683" s="226" t="s">
        <v>118</v>
      </c>
    </row>
    <row r="684" spans="1:65" s="2" customFormat="1" ht="21.6" customHeight="1">
      <c r="A684" s="35"/>
      <c r="B684" s="36"/>
      <c r="C684" s="188" t="s">
        <v>777</v>
      </c>
      <c r="D684" s="188" t="s">
        <v>121</v>
      </c>
      <c r="E684" s="189" t="s">
        <v>778</v>
      </c>
      <c r="F684" s="190" t="s">
        <v>779</v>
      </c>
      <c r="G684" s="191" t="s">
        <v>233</v>
      </c>
      <c r="H684" s="192">
        <v>52</v>
      </c>
      <c r="I684" s="193"/>
      <c r="J684" s="194">
        <f>ROUND(I684*H684,2)</f>
        <v>0</v>
      </c>
      <c r="K684" s="190" t="s">
        <v>125</v>
      </c>
      <c r="L684" s="40"/>
      <c r="M684" s="195" t="s">
        <v>19</v>
      </c>
      <c r="N684" s="196" t="s">
        <v>41</v>
      </c>
      <c r="O684" s="65"/>
      <c r="P684" s="197">
        <f>O684*H684</f>
        <v>0</v>
      </c>
      <c r="Q684" s="197">
        <v>0</v>
      </c>
      <c r="R684" s="197">
        <f>Q684*H684</f>
        <v>0</v>
      </c>
      <c r="S684" s="197">
        <v>0</v>
      </c>
      <c r="T684" s="198">
        <f>S684*H684</f>
        <v>0</v>
      </c>
      <c r="U684" s="35"/>
      <c r="V684" s="35"/>
      <c r="W684" s="35"/>
      <c r="X684" s="35"/>
      <c r="Y684" s="35"/>
      <c r="Z684" s="35"/>
      <c r="AA684" s="35"/>
      <c r="AB684" s="35"/>
      <c r="AC684" s="35"/>
      <c r="AD684" s="35"/>
      <c r="AE684" s="35"/>
      <c r="AR684" s="199" t="s">
        <v>717</v>
      </c>
      <c r="AT684" s="199" t="s">
        <v>121</v>
      </c>
      <c r="AU684" s="199" t="s">
        <v>78</v>
      </c>
      <c r="AY684" s="18" t="s">
        <v>118</v>
      </c>
      <c r="BE684" s="200">
        <f>IF(N684="základní",J684,0)</f>
        <v>0</v>
      </c>
      <c r="BF684" s="200">
        <f>IF(N684="snížená",J684,0)</f>
        <v>0</v>
      </c>
      <c r="BG684" s="200">
        <f>IF(N684="zákl. přenesená",J684,0)</f>
        <v>0</v>
      </c>
      <c r="BH684" s="200">
        <f>IF(N684="sníž. přenesená",J684,0)</f>
        <v>0</v>
      </c>
      <c r="BI684" s="200">
        <f>IF(N684="nulová",J684,0)</f>
        <v>0</v>
      </c>
      <c r="BJ684" s="18" t="s">
        <v>78</v>
      </c>
      <c r="BK684" s="200">
        <f>ROUND(I684*H684,2)</f>
        <v>0</v>
      </c>
      <c r="BL684" s="18" t="s">
        <v>717</v>
      </c>
      <c r="BM684" s="199" t="s">
        <v>780</v>
      </c>
    </row>
    <row r="685" spans="1:65" s="2" customFormat="1" ht="10.199999999999999">
      <c r="A685" s="35"/>
      <c r="B685" s="36"/>
      <c r="C685" s="37"/>
      <c r="D685" s="201" t="s">
        <v>127</v>
      </c>
      <c r="E685" s="37"/>
      <c r="F685" s="202" t="s">
        <v>779</v>
      </c>
      <c r="G685" s="37"/>
      <c r="H685" s="37"/>
      <c r="I685" s="109"/>
      <c r="J685" s="37"/>
      <c r="K685" s="37"/>
      <c r="L685" s="40"/>
      <c r="M685" s="203"/>
      <c r="N685" s="204"/>
      <c r="O685" s="65"/>
      <c r="P685" s="65"/>
      <c r="Q685" s="65"/>
      <c r="R685" s="65"/>
      <c r="S685" s="65"/>
      <c r="T685" s="66"/>
      <c r="U685" s="35"/>
      <c r="V685" s="35"/>
      <c r="W685" s="35"/>
      <c r="X685" s="35"/>
      <c r="Y685" s="35"/>
      <c r="Z685" s="35"/>
      <c r="AA685" s="35"/>
      <c r="AB685" s="35"/>
      <c r="AC685" s="35"/>
      <c r="AD685" s="35"/>
      <c r="AE685" s="35"/>
      <c r="AT685" s="18" t="s">
        <v>127</v>
      </c>
      <c r="AU685" s="18" t="s">
        <v>78</v>
      </c>
    </row>
    <row r="686" spans="1:65" s="13" customFormat="1" ht="10.199999999999999">
      <c r="B686" s="205"/>
      <c r="C686" s="206"/>
      <c r="D686" s="201" t="s">
        <v>128</v>
      </c>
      <c r="E686" s="207" t="s">
        <v>19</v>
      </c>
      <c r="F686" s="208" t="s">
        <v>781</v>
      </c>
      <c r="G686" s="206"/>
      <c r="H686" s="209">
        <v>40</v>
      </c>
      <c r="I686" s="210"/>
      <c r="J686" s="206"/>
      <c r="K686" s="206"/>
      <c r="L686" s="211"/>
      <c r="M686" s="212"/>
      <c r="N686" s="213"/>
      <c r="O686" s="213"/>
      <c r="P686" s="213"/>
      <c r="Q686" s="213"/>
      <c r="R686" s="213"/>
      <c r="S686" s="213"/>
      <c r="T686" s="214"/>
      <c r="AT686" s="215" t="s">
        <v>128</v>
      </c>
      <c r="AU686" s="215" t="s">
        <v>78</v>
      </c>
      <c r="AV686" s="13" t="s">
        <v>80</v>
      </c>
      <c r="AW686" s="13" t="s">
        <v>32</v>
      </c>
      <c r="AX686" s="13" t="s">
        <v>70</v>
      </c>
      <c r="AY686" s="215" t="s">
        <v>118</v>
      </c>
    </row>
    <row r="687" spans="1:65" s="13" customFormat="1" ht="10.199999999999999">
      <c r="B687" s="205"/>
      <c r="C687" s="206"/>
      <c r="D687" s="201" t="s">
        <v>128</v>
      </c>
      <c r="E687" s="207" t="s">
        <v>19</v>
      </c>
      <c r="F687" s="208" t="s">
        <v>782</v>
      </c>
      <c r="G687" s="206"/>
      <c r="H687" s="209">
        <v>12</v>
      </c>
      <c r="I687" s="210"/>
      <c r="J687" s="206"/>
      <c r="K687" s="206"/>
      <c r="L687" s="211"/>
      <c r="M687" s="212"/>
      <c r="N687" s="213"/>
      <c r="O687" s="213"/>
      <c r="P687" s="213"/>
      <c r="Q687" s="213"/>
      <c r="R687" s="213"/>
      <c r="S687" s="213"/>
      <c r="T687" s="214"/>
      <c r="AT687" s="215" t="s">
        <v>128</v>
      </c>
      <c r="AU687" s="215" t="s">
        <v>78</v>
      </c>
      <c r="AV687" s="13" t="s">
        <v>80</v>
      </c>
      <c r="AW687" s="13" t="s">
        <v>32</v>
      </c>
      <c r="AX687" s="13" t="s">
        <v>70</v>
      </c>
      <c r="AY687" s="215" t="s">
        <v>118</v>
      </c>
    </row>
    <row r="688" spans="1:65" s="14" customFormat="1" ht="10.199999999999999">
      <c r="B688" s="216"/>
      <c r="C688" s="217"/>
      <c r="D688" s="201" t="s">
        <v>128</v>
      </c>
      <c r="E688" s="218" t="s">
        <v>19</v>
      </c>
      <c r="F688" s="219" t="s">
        <v>136</v>
      </c>
      <c r="G688" s="217"/>
      <c r="H688" s="220">
        <v>52</v>
      </c>
      <c r="I688" s="221"/>
      <c r="J688" s="217"/>
      <c r="K688" s="217"/>
      <c r="L688" s="222"/>
      <c r="M688" s="223"/>
      <c r="N688" s="224"/>
      <c r="O688" s="224"/>
      <c r="P688" s="224"/>
      <c r="Q688" s="224"/>
      <c r="R688" s="224"/>
      <c r="S688" s="224"/>
      <c r="T688" s="225"/>
      <c r="AT688" s="226" t="s">
        <v>128</v>
      </c>
      <c r="AU688" s="226" t="s">
        <v>78</v>
      </c>
      <c r="AV688" s="14" t="s">
        <v>126</v>
      </c>
      <c r="AW688" s="14" t="s">
        <v>32</v>
      </c>
      <c r="AX688" s="14" t="s">
        <v>78</v>
      </c>
      <c r="AY688" s="226" t="s">
        <v>118</v>
      </c>
    </row>
    <row r="689" spans="1:65" s="2" customFormat="1" ht="32.4" customHeight="1">
      <c r="A689" s="35"/>
      <c r="B689" s="36"/>
      <c r="C689" s="227" t="s">
        <v>548</v>
      </c>
      <c r="D689" s="227" t="s">
        <v>149</v>
      </c>
      <c r="E689" s="228" t="s">
        <v>783</v>
      </c>
      <c r="F689" s="229" t="s">
        <v>784</v>
      </c>
      <c r="G689" s="230" t="s">
        <v>233</v>
      </c>
      <c r="H689" s="231">
        <v>20</v>
      </c>
      <c r="I689" s="232"/>
      <c r="J689" s="233">
        <f>ROUND(I689*H689,2)</f>
        <v>0</v>
      </c>
      <c r="K689" s="229" t="s">
        <v>125</v>
      </c>
      <c r="L689" s="234"/>
      <c r="M689" s="235" t="s">
        <v>19</v>
      </c>
      <c r="N689" s="236" t="s">
        <v>41</v>
      </c>
      <c r="O689" s="65"/>
      <c r="P689" s="197">
        <f>O689*H689</f>
        <v>0</v>
      </c>
      <c r="Q689" s="197">
        <v>0</v>
      </c>
      <c r="R689" s="197">
        <f>Q689*H689</f>
        <v>0</v>
      </c>
      <c r="S689" s="197">
        <v>0</v>
      </c>
      <c r="T689" s="198">
        <f>S689*H689</f>
        <v>0</v>
      </c>
      <c r="U689" s="35"/>
      <c r="V689" s="35"/>
      <c r="W689" s="35"/>
      <c r="X689" s="35"/>
      <c r="Y689" s="35"/>
      <c r="Z689" s="35"/>
      <c r="AA689" s="35"/>
      <c r="AB689" s="35"/>
      <c r="AC689" s="35"/>
      <c r="AD689" s="35"/>
      <c r="AE689" s="35"/>
      <c r="AR689" s="199" t="s">
        <v>717</v>
      </c>
      <c r="AT689" s="199" t="s">
        <v>149</v>
      </c>
      <c r="AU689" s="199" t="s">
        <v>78</v>
      </c>
      <c r="AY689" s="18" t="s">
        <v>118</v>
      </c>
      <c r="BE689" s="200">
        <f>IF(N689="základní",J689,0)</f>
        <v>0</v>
      </c>
      <c r="BF689" s="200">
        <f>IF(N689="snížená",J689,0)</f>
        <v>0</v>
      </c>
      <c r="BG689" s="200">
        <f>IF(N689="zákl. přenesená",J689,0)</f>
        <v>0</v>
      </c>
      <c r="BH689" s="200">
        <f>IF(N689="sníž. přenesená",J689,0)</f>
        <v>0</v>
      </c>
      <c r="BI689" s="200">
        <f>IF(N689="nulová",J689,0)</f>
        <v>0</v>
      </c>
      <c r="BJ689" s="18" t="s">
        <v>78</v>
      </c>
      <c r="BK689" s="200">
        <f>ROUND(I689*H689,2)</f>
        <v>0</v>
      </c>
      <c r="BL689" s="18" t="s">
        <v>717</v>
      </c>
      <c r="BM689" s="199" t="s">
        <v>785</v>
      </c>
    </row>
    <row r="690" spans="1:65" s="2" customFormat="1" ht="28.8">
      <c r="A690" s="35"/>
      <c r="B690" s="36"/>
      <c r="C690" s="37"/>
      <c r="D690" s="201" t="s">
        <v>127</v>
      </c>
      <c r="E690" s="37"/>
      <c r="F690" s="202" t="s">
        <v>784</v>
      </c>
      <c r="G690" s="37"/>
      <c r="H690" s="37"/>
      <c r="I690" s="109"/>
      <c r="J690" s="37"/>
      <c r="K690" s="37"/>
      <c r="L690" s="40"/>
      <c r="M690" s="203"/>
      <c r="N690" s="204"/>
      <c r="O690" s="65"/>
      <c r="P690" s="65"/>
      <c r="Q690" s="65"/>
      <c r="R690" s="65"/>
      <c r="S690" s="65"/>
      <c r="T690" s="66"/>
      <c r="U690" s="35"/>
      <c r="V690" s="35"/>
      <c r="W690" s="35"/>
      <c r="X690" s="35"/>
      <c r="Y690" s="35"/>
      <c r="Z690" s="35"/>
      <c r="AA690" s="35"/>
      <c r="AB690" s="35"/>
      <c r="AC690" s="35"/>
      <c r="AD690" s="35"/>
      <c r="AE690" s="35"/>
      <c r="AT690" s="18" t="s">
        <v>127</v>
      </c>
      <c r="AU690" s="18" t="s">
        <v>78</v>
      </c>
    </row>
    <row r="691" spans="1:65" s="13" customFormat="1" ht="20.399999999999999">
      <c r="B691" s="205"/>
      <c r="C691" s="206"/>
      <c r="D691" s="201" t="s">
        <v>128</v>
      </c>
      <c r="E691" s="207" t="s">
        <v>19</v>
      </c>
      <c r="F691" s="208" t="s">
        <v>786</v>
      </c>
      <c r="G691" s="206"/>
      <c r="H691" s="209">
        <v>20</v>
      </c>
      <c r="I691" s="210"/>
      <c r="J691" s="206"/>
      <c r="K691" s="206"/>
      <c r="L691" s="211"/>
      <c r="M691" s="212"/>
      <c r="N691" s="213"/>
      <c r="O691" s="213"/>
      <c r="P691" s="213"/>
      <c r="Q691" s="213"/>
      <c r="R691" s="213"/>
      <c r="S691" s="213"/>
      <c r="T691" s="214"/>
      <c r="AT691" s="215" t="s">
        <v>128</v>
      </c>
      <c r="AU691" s="215" t="s">
        <v>78</v>
      </c>
      <c r="AV691" s="13" t="s">
        <v>80</v>
      </c>
      <c r="AW691" s="13" t="s">
        <v>32</v>
      </c>
      <c r="AX691" s="13" t="s">
        <v>70</v>
      </c>
      <c r="AY691" s="215" t="s">
        <v>118</v>
      </c>
    </row>
    <row r="692" spans="1:65" s="14" customFormat="1" ht="10.199999999999999">
      <c r="B692" s="216"/>
      <c r="C692" s="217"/>
      <c r="D692" s="201" t="s">
        <v>128</v>
      </c>
      <c r="E692" s="218" t="s">
        <v>19</v>
      </c>
      <c r="F692" s="219" t="s">
        <v>136</v>
      </c>
      <c r="G692" s="217"/>
      <c r="H692" s="220">
        <v>20</v>
      </c>
      <c r="I692" s="221"/>
      <c r="J692" s="217"/>
      <c r="K692" s="217"/>
      <c r="L692" s="222"/>
      <c r="M692" s="223"/>
      <c r="N692" s="224"/>
      <c r="O692" s="224"/>
      <c r="P692" s="224"/>
      <c r="Q692" s="224"/>
      <c r="R692" s="224"/>
      <c r="S692" s="224"/>
      <c r="T692" s="225"/>
      <c r="AT692" s="226" t="s">
        <v>128</v>
      </c>
      <c r="AU692" s="226" t="s">
        <v>78</v>
      </c>
      <c r="AV692" s="14" t="s">
        <v>126</v>
      </c>
      <c r="AW692" s="14" t="s">
        <v>32</v>
      </c>
      <c r="AX692" s="14" t="s">
        <v>78</v>
      </c>
      <c r="AY692" s="226" t="s">
        <v>118</v>
      </c>
    </row>
    <row r="693" spans="1:65" s="2" customFormat="1" ht="21.6" customHeight="1">
      <c r="A693" s="35"/>
      <c r="B693" s="36"/>
      <c r="C693" s="188" t="s">
        <v>787</v>
      </c>
      <c r="D693" s="188" t="s">
        <v>121</v>
      </c>
      <c r="E693" s="189" t="s">
        <v>788</v>
      </c>
      <c r="F693" s="190" t="s">
        <v>789</v>
      </c>
      <c r="G693" s="191" t="s">
        <v>233</v>
      </c>
      <c r="H693" s="192">
        <v>2</v>
      </c>
      <c r="I693" s="193"/>
      <c r="J693" s="194">
        <f>ROUND(I693*H693,2)</f>
        <v>0</v>
      </c>
      <c r="K693" s="190" t="s">
        <v>125</v>
      </c>
      <c r="L693" s="40"/>
      <c r="M693" s="195" t="s">
        <v>19</v>
      </c>
      <c r="N693" s="196" t="s">
        <v>41</v>
      </c>
      <c r="O693" s="65"/>
      <c r="P693" s="197">
        <f>O693*H693</f>
        <v>0</v>
      </c>
      <c r="Q693" s="197">
        <v>0</v>
      </c>
      <c r="R693" s="197">
        <f>Q693*H693</f>
        <v>0</v>
      </c>
      <c r="S693" s="197">
        <v>0</v>
      </c>
      <c r="T693" s="198">
        <f>S693*H693</f>
        <v>0</v>
      </c>
      <c r="U693" s="35"/>
      <c r="V693" s="35"/>
      <c r="W693" s="35"/>
      <c r="X693" s="35"/>
      <c r="Y693" s="35"/>
      <c r="Z693" s="35"/>
      <c r="AA693" s="35"/>
      <c r="AB693" s="35"/>
      <c r="AC693" s="35"/>
      <c r="AD693" s="35"/>
      <c r="AE693" s="35"/>
      <c r="AR693" s="199" t="s">
        <v>717</v>
      </c>
      <c r="AT693" s="199" t="s">
        <v>121</v>
      </c>
      <c r="AU693" s="199" t="s">
        <v>78</v>
      </c>
      <c r="AY693" s="18" t="s">
        <v>118</v>
      </c>
      <c r="BE693" s="200">
        <f>IF(N693="základní",J693,0)</f>
        <v>0</v>
      </c>
      <c r="BF693" s="200">
        <f>IF(N693="snížená",J693,0)</f>
        <v>0</v>
      </c>
      <c r="BG693" s="200">
        <f>IF(N693="zákl. přenesená",J693,0)</f>
        <v>0</v>
      </c>
      <c r="BH693" s="200">
        <f>IF(N693="sníž. přenesená",J693,0)</f>
        <v>0</v>
      </c>
      <c r="BI693" s="200">
        <f>IF(N693="nulová",J693,0)</f>
        <v>0</v>
      </c>
      <c r="BJ693" s="18" t="s">
        <v>78</v>
      </c>
      <c r="BK693" s="200">
        <f>ROUND(I693*H693,2)</f>
        <v>0</v>
      </c>
      <c r="BL693" s="18" t="s">
        <v>717</v>
      </c>
      <c r="BM693" s="199" t="s">
        <v>790</v>
      </c>
    </row>
    <row r="694" spans="1:65" s="2" customFormat="1" ht="19.2">
      <c r="A694" s="35"/>
      <c r="B694" s="36"/>
      <c r="C694" s="37"/>
      <c r="D694" s="201" t="s">
        <v>127</v>
      </c>
      <c r="E694" s="37"/>
      <c r="F694" s="202" t="s">
        <v>789</v>
      </c>
      <c r="G694" s="37"/>
      <c r="H694" s="37"/>
      <c r="I694" s="109"/>
      <c r="J694" s="37"/>
      <c r="K694" s="37"/>
      <c r="L694" s="40"/>
      <c r="M694" s="203"/>
      <c r="N694" s="204"/>
      <c r="O694" s="65"/>
      <c r="P694" s="65"/>
      <c r="Q694" s="65"/>
      <c r="R694" s="65"/>
      <c r="S694" s="65"/>
      <c r="T694" s="66"/>
      <c r="U694" s="35"/>
      <c r="V694" s="35"/>
      <c r="W694" s="35"/>
      <c r="X694" s="35"/>
      <c r="Y694" s="35"/>
      <c r="Z694" s="35"/>
      <c r="AA694" s="35"/>
      <c r="AB694" s="35"/>
      <c r="AC694" s="35"/>
      <c r="AD694" s="35"/>
      <c r="AE694" s="35"/>
      <c r="AT694" s="18" t="s">
        <v>127</v>
      </c>
      <c r="AU694" s="18" t="s">
        <v>78</v>
      </c>
    </row>
    <row r="695" spans="1:65" s="2" customFormat="1" ht="21.6" customHeight="1">
      <c r="A695" s="35"/>
      <c r="B695" s="36"/>
      <c r="C695" s="188" t="s">
        <v>553</v>
      </c>
      <c r="D695" s="188" t="s">
        <v>121</v>
      </c>
      <c r="E695" s="189" t="s">
        <v>791</v>
      </c>
      <c r="F695" s="190" t="s">
        <v>792</v>
      </c>
      <c r="G695" s="191" t="s">
        <v>233</v>
      </c>
      <c r="H695" s="192">
        <v>1</v>
      </c>
      <c r="I695" s="193"/>
      <c r="J695" s="194">
        <f>ROUND(I695*H695,2)</f>
        <v>0</v>
      </c>
      <c r="K695" s="190" t="s">
        <v>125</v>
      </c>
      <c r="L695" s="40"/>
      <c r="M695" s="195" t="s">
        <v>19</v>
      </c>
      <c r="N695" s="196" t="s">
        <v>41</v>
      </c>
      <c r="O695" s="65"/>
      <c r="P695" s="197">
        <f>O695*H695</f>
        <v>0</v>
      </c>
      <c r="Q695" s="197">
        <v>0</v>
      </c>
      <c r="R695" s="197">
        <f>Q695*H695</f>
        <v>0</v>
      </c>
      <c r="S695" s="197">
        <v>0</v>
      </c>
      <c r="T695" s="198">
        <f>S695*H695</f>
        <v>0</v>
      </c>
      <c r="U695" s="35"/>
      <c r="V695" s="35"/>
      <c r="W695" s="35"/>
      <c r="X695" s="35"/>
      <c r="Y695" s="35"/>
      <c r="Z695" s="35"/>
      <c r="AA695" s="35"/>
      <c r="AB695" s="35"/>
      <c r="AC695" s="35"/>
      <c r="AD695" s="35"/>
      <c r="AE695" s="35"/>
      <c r="AR695" s="199" t="s">
        <v>717</v>
      </c>
      <c r="AT695" s="199" t="s">
        <v>121</v>
      </c>
      <c r="AU695" s="199" t="s">
        <v>78</v>
      </c>
      <c r="AY695" s="18" t="s">
        <v>118</v>
      </c>
      <c r="BE695" s="200">
        <f>IF(N695="základní",J695,0)</f>
        <v>0</v>
      </c>
      <c r="BF695" s="200">
        <f>IF(N695="snížená",J695,0)</f>
        <v>0</v>
      </c>
      <c r="BG695" s="200">
        <f>IF(N695="zákl. přenesená",J695,0)</f>
        <v>0</v>
      </c>
      <c r="BH695" s="200">
        <f>IF(N695="sníž. přenesená",J695,0)</f>
        <v>0</v>
      </c>
      <c r="BI695" s="200">
        <f>IF(N695="nulová",J695,0)</f>
        <v>0</v>
      </c>
      <c r="BJ695" s="18" t="s">
        <v>78</v>
      </c>
      <c r="BK695" s="200">
        <f>ROUND(I695*H695,2)</f>
        <v>0</v>
      </c>
      <c r="BL695" s="18" t="s">
        <v>717</v>
      </c>
      <c r="BM695" s="199" t="s">
        <v>793</v>
      </c>
    </row>
    <row r="696" spans="1:65" s="2" customFormat="1" ht="19.2">
      <c r="A696" s="35"/>
      <c r="B696" s="36"/>
      <c r="C696" s="37"/>
      <c r="D696" s="201" t="s">
        <v>127</v>
      </c>
      <c r="E696" s="37"/>
      <c r="F696" s="202" t="s">
        <v>792</v>
      </c>
      <c r="G696" s="37"/>
      <c r="H696" s="37"/>
      <c r="I696" s="109"/>
      <c r="J696" s="37"/>
      <c r="K696" s="37"/>
      <c r="L696" s="40"/>
      <c r="M696" s="203"/>
      <c r="N696" s="204"/>
      <c r="O696" s="65"/>
      <c r="P696" s="65"/>
      <c r="Q696" s="65"/>
      <c r="R696" s="65"/>
      <c r="S696" s="65"/>
      <c r="T696" s="66"/>
      <c r="U696" s="35"/>
      <c r="V696" s="35"/>
      <c r="W696" s="35"/>
      <c r="X696" s="35"/>
      <c r="Y696" s="35"/>
      <c r="Z696" s="35"/>
      <c r="AA696" s="35"/>
      <c r="AB696" s="35"/>
      <c r="AC696" s="35"/>
      <c r="AD696" s="35"/>
      <c r="AE696" s="35"/>
      <c r="AT696" s="18" t="s">
        <v>127</v>
      </c>
      <c r="AU696" s="18" t="s">
        <v>78</v>
      </c>
    </row>
    <row r="697" spans="1:65" s="2" customFormat="1" ht="21.6" customHeight="1">
      <c r="A697" s="35"/>
      <c r="B697" s="36"/>
      <c r="C697" s="188" t="s">
        <v>794</v>
      </c>
      <c r="D697" s="188" t="s">
        <v>121</v>
      </c>
      <c r="E697" s="189" t="s">
        <v>795</v>
      </c>
      <c r="F697" s="190" t="s">
        <v>796</v>
      </c>
      <c r="G697" s="191" t="s">
        <v>233</v>
      </c>
      <c r="H697" s="192">
        <v>2</v>
      </c>
      <c r="I697" s="193"/>
      <c r="J697" s="194">
        <f>ROUND(I697*H697,2)</f>
        <v>0</v>
      </c>
      <c r="K697" s="190" t="s">
        <v>125</v>
      </c>
      <c r="L697" s="40"/>
      <c r="M697" s="195" t="s">
        <v>19</v>
      </c>
      <c r="N697" s="196" t="s">
        <v>41</v>
      </c>
      <c r="O697" s="65"/>
      <c r="P697" s="197">
        <f>O697*H697</f>
        <v>0</v>
      </c>
      <c r="Q697" s="197">
        <v>0</v>
      </c>
      <c r="R697" s="197">
        <f>Q697*H697</f>
        <v>0</v>
      </c>
      <c r="S697" s="197">
        <v>0</v>
      </c>
      <c r="T697" s="198">
        <f>S697*H697</f>
        <v>0</v>
      </c>
      <c r="U697" s="35"/>
      <c r="V697" s="35"/>
      <c r="W697" s="35"/>
      <c r="X697" s="35"/>
      <c r="Y697" s="35"/>
      <c r="Z697" s="35"/>
      <c r="AA697" s="35"/>
      <c r="AB697" s="35"/>
      <c r="AC697" s="35"/>
      <c r="AD697" s="35"/>
      <c r="AE697" s="35"/>
      <c r="AR697" s="199" t="s">
        <v>717</v>
      </c>
      <c r="AT697" s="199" t="s">
        <v>121</v>
      </c>
      <c r="AU697" s="199" t="s">
        <v>78</v>
      </c>
      <c r="AY697" s="18" t="s">
        <v>118</v>
      </c>
      <c r="BE697" s="200">
        <f>IF(N697="základní",J697,0)</f>
        <v>0</v>
      </c>
      <c r="BF697" s="200">
        <f>IF(N697="snížená",J697,0)</f>
        <v>0</v>
      </c>
      <c r="BG697" s="200">
        <f>IF(N697="zákl. přenesená",J697,0)</f>
        <v>0</v>
      </c>
      <c r="BH697" s="200">
        <f>IF(N697="sníž. přenesená",J697,0)</f>
        <v>0</v>
      </c>
      <c r="BI697" s="200">
        <f>IF(N697="nulová",J697,0)</f>
        <v>0</v>
      </c>
      <c r="BJ697" s="18" t="s">
        <v>78</v>
      </c>
      <c r="BK697" s="200">
        <f>ROUND(I697*H697,2)</f>
        <v>0</v>
      </c>
      <c r="BL697" s="18" t="s">
        <v>717</v>
      </c>
      <c r="BM697" s="199" t="s">
        <v>797</v>
      </c>
    </row>
    <row r="698" spans="1:65" s="2" customFormat="1" ht="19.2">
      <c r="A698" s="35"/>
      <c r="B698" s="36"/>
      <c r="C698" s="37"/>
      <c r="D698" s="201" t="s">
        <v>127</v>
      </c>
      <c r="E698" s="37"/>
      <c r="F698" s="202" t="s">
        <v>796</v>
      </c>
      <c r="G698" s="37"/>
      <c r="H698" s="37"/>
      <c r="I698" s="109"/>
      <c r="J698" s="37"/>
      <c r="K698" s="37"/>
      <c r="L698" s="40"/>
      <c r="M698" s="203"/>
      <c r="N698" s="204"/>
      <c r="O698" s="65"/>
      <c r="P698" s="65"/>
      <c r="Q698" s="65"/>
      <c r="R698" s="65"/>
      <c r="S698" s="65"/>
      <c r="T698" s="66"/>
      <c r="U698" s="35"/>
      <c r="V698" s="35"/>
      <c r="W698" s="35"/>
      <c r="X698" s="35"/>
      <c r="Y698" s="35"/>
      <c r="Z698" s="35"/>
      <c r="AA698" s="35"/>
      <c r="AB698" s="35"/>
      <c r="AC698" s="35"/>
      <c r="AD698" s="35"/>
      <c r="AE698" s="35"/>
      <c r="AT698" s="18" t="s">
        <v>127</v>
      </c>
      <c r="AU698" s="18" t="s">
        <v>78</v>
      </c>
    </row>
    <row r="699" spans="1:65" s="2" customFormat="1" ht="21.6" customHeight="1">
      <c r="A699" s="35"/>
      <c r="B699" s="36"/>
      <c r="C699" s="188" t="s">
        <v>557</v>
      </c>
      <c r="D699" s="188" t="s">
        <v>121</v>
      </c>
      <c r="E699" s="189" t="s">
        <v>798</v>
      </c>
      <c r="F699" s="190" t="s">
        <v>799</v>
      </c>
      <c r="G699" s="191" t="s">
        <v>233</v>
      </c>
      <c r="H699" s="192">
        <v>1</v>
      </c>
      <c r="I699" s="193"/>
      <c r="J699" s="194">
        <f>ROUND(I699*H699,2)</f>
        <v>0</v>
      </c>
      <c r="K699" s="190" t="s">
        <v>125</v>
      </c>
      <c r="L699" s="40"/>
      <c r="M699" s="195" t="s">
        <v>19</v>
      </c>
      <c r="N699" s="196" t="s">
        <v>41</v>
      </c>
      <c r="O699" s="65"/>
      <c r="P699" s="197">
        <f>O699*H699</f>
        <v>0</v>
      </c>
      <c r="Q699" s="197">
        <v>0</v>
      </c>
      <c r="R699" s="197">
        <f>Q699*H699</f>
        <v>0</v>
      </c>
      <c r="S699" s="197">
        <v>0</v>
      </c>
      <c r="T699" s="198">
        <f>S699*H699</f>
        <v>0</v>
      </c>
      <c r="U699" s="35"/>
      <c r="V699" s="35"/>
      <c r="W699" s="35"/>
      <c r="X699" s="35"/>
      <c r="Y699" s="35"/>
      <c r="Z699" s="35"/>
      <c r="AA699" s="35"/>
      <c r="AB699" s="35"/>
      <c r="AC699" s="35"/>
      <c r="AD699" s="35"/>
      <c r="AE699" s="35"/>
      <c r="AR699" s="199" t="s">
        <v>717</v>
      </c>
      <c r="AT699" s="199" t="s">
        <v>121</v>
      </c>
      <c r="AU699" s="199" t="s">
        <v>78</v>
      </c>
      <c r="AY699" s="18" t="s">
        <v>118</v>
      </c>
      <c r="BE699" s="200">
        <f>IF(N699="základní",J699,0)</f>
        <v>0</v>
      </c>
      <c r="BF699" s="200">
        <f>IF(N699="snížená",J699,0)</f>
        <v>0</v>
      </c>
      <c r="BG699" s="200">
        <f>IF(N699="zákl. přenesená",J699,0)</f>
        <v>0</v>
      </c>
      <c r="BH699" s="200">
        <f>IF(N699="sníž. přenesená",J699,0)</f>
        <v>0</v>
      </c>
      <c r="BI699" s="200">
        <f>IF(N699="nulová",J699,0)</f>
        <v>0</v>
      </c>
      <c r="BJ699" s="18" t="s">
        <v>78</v>
      </c>
      <c r="BK699" s="200">
        <f>ROUND(I699*H699,2)</f>
        <v>0</v>
      </c>
      <c r="BL699" s="18" t="s">
        <v>717</v>
      </c>
      <c r="BM699" s="199" t="s">
        <v>800</v>
      </c>
    </row>
    <row r="700" spans="1:65" s="2" customFormat="1" ht="19.2">
      <c r="A700" s="35"/>
      <c r="B700" s="36"/>
      <c r="C700" s="37"/>
      <c r="D700" s="201" t="s">
        <v>127</v>
      </c>
      <c r="E700" s="37"/>
      <c r="F700" s="202" t="s">
        <v>799</v>
      </c>
      <c r="G700" s="37"/>
      <c r="H700" s="37"/>
      <c r="I700" s="109"/>
      <c r="J700" s="37"/>
      <c r="K700" s="37"/>
      <c r="L700" s="40"/>
      <c r="M700" s="203"/>
      <c r="N700" s="204"/>
      <c r="O700" s="65"/>
      <c r="P700" s="65"/>
      <c r="Q700" s="65"/>
      <c r="R700" s="65"/>
      <c r="S700" s="65"/>
      <c r="T700" s="66"/>
      <c r="U700" s="35"/>
      <c r="V700" s="35"/>
      <c r="W700" s="35"/>
      <c r="X700" s="35"/>
      <c r="Y700" s="35"/>
      <c r="Z700" s="35"/>
      <c r="AA700" s="35"/>
      <c r="AB700" s="35"/>
      <c r="AC700" s="35"/>
      <c r="AD700" s="35"/>
      <c r="AE700" s="35"/>
      <c r="AT700" s="18" t="s">
        <v>127</v>
      </c>
      <c r="AU700" s="18" t="s">
        <v>78</v>
      </c>
    </row>
    <row r="701" spans="1:65" s="2" customFormat="1" ht="21.6" customHeight="1">
      <c r="A701" s="35"/>
      <c r="B701" s="36"/>
      <c r="C701" s="188" t="s">
        <v>801</v>
      </c>
      <c r="D701" s="188" t="s">
        <v>121</v>
      </c>
      <c r="E701" s="189" t="s">
        <v>802</v>
      </c>
      <c r="F701" s="190" t="s">
        <v>803</v>
      </c>
      <c r="G701" s="191" t="s">
        <v>233</v>
      </c>
      <c r="H701" s="192">
        <v>20</v>
      </c>
      <c r="I701" s="193"/>
      <c r="J701" s="194">
        <f>ROUND(I701*H701,2)</f>
        <v>0</v>
      </c>
      <c r="K701" s="190" t="s">
        <v>125</v>
      </c>
      <c r="L701" s="40"/>
      <c r="M701" s="195" t="s">
        <v>19</v>
      </c>
      <c r="N701" s="196" t="s">
        <v>41</v>
      </c>
      <c r="O701" s="65"/>
      <c r="P701" s="197">
        <f>O701*H701</f>
        <v>0</v>
      </c>
      <c r="Q701" s="197">
        <v>0</v>
      </c>
      <c r="R701" s="197">
        <f>Q701*H701</f>
        <v>0</v>
      </c>
      <c r="S701" s="197">
        <v>0</v>
      </c>
      <c r="T701" s="198">
        <f>S701*H701</f>
        <v>0</v>
      </c>
      <c r="U701" s="35"/>
      <c r="V701" s="35"/>
      <c r="W701" s="35"/>
      <c r="X701" s="35"/>
      <c r="Y701" s="35"/>
      <c r="Z701" s="35"/>
      <c r="AA701" s="35"/>
      <c r="AB701" s="35"/>
      <c r="AC701" s="35"/>
      <c r="AD701" s="35"/>
      <c r="AE701" s="35"/>
      <c r="AR701" s="199" t="s">
        <v>717</v>
      </c>
      <c r="AT701" s="199" t="s">
        <v>121</v>
      </c>
      <c r="AU701" s="199" t="s">
        <v>78</v>
      </c>
      <c r="AY701" s="18" t="s">
        <v>118</v>
      </c>
      <c r="BE701" s="200">
        <f>IF(N701="základní",J701,0)</f>
        <v>0</v>
      </c>
      <c r="BF701" s="200">
        <f>IF(N701="snížená",J701,0)</f>
        <v>0</v>
      </c>
      <c r="BG701" s="200">
        <f>IF(N701="zákl. přenesená",J701,0)</f>
        <v>0</v>
      </c>
      <c r="BH701" s="200">
        <f>IF(N701="sníž. přenesená",J701,0)</f>
        <v>0</v>
      </c>
      <c r="BI701" s="200">
        <f>IF(N701="nulová",J701,0)</f>
        <v>0</v>
      </c>
      <c r="BJ701" s="18" t="s">
        <v>78</v>
      </c>
      <c r="BK701" s="200">
        <f>ROUND(I701*H701,2)</f>
        <v>0</v>
      </c>
      <c r="BL701" s="18" t="s">
        <v>717</v>
      </c>
      <c r="BM701" s="199" t="s">
        <v>804</v>
      </c>
    </row>
    <row r="702" spans="1:65" s="2" customFormat="1" ht="10.199999999999999">
      <c r="A702" s="35"/>
      <c r="B702" s="36"/>
      <c r="C702" s="37"/>
      <c r="D702" s="201" t="s">
        <v>127</v>
      </c>
      <c r="E702" s="37"/>
      <c r="F702" s="202" t="s">
        <v>803</v>
      </c>
      <c r="G702" s="37"/>
      <c r="H702" s="37"/>
      <c r="I702" s="109"/>
      <c r="J702" s="37"/>
      <c r="K702" s="37"/>
      <c r="L702" s="40"/>
      <c r="M702" s="203"/>
      <c r="N702" s="204"/>
      <c r="O702" s="65"/>
      <c r="P702" s="65"/>
      <c r="Q702" s="65"/>
      <c r="R702" s="65"/>
      <c r="S702" s="65"/>
      <c r="T702" s="66"/>
      <c r="U702" s="35"/>
      <c r="V702" s="35"/>
      <c r="W702" s="35"/>
      <c r="X702" s="35"/>
      <c r="Y702" s="35"/>
      <c r="Z702" s="35"/>
      <c r="AA702" s="35"/>
      <c r="AB702" s="35"/>
      <c r="AC702" s="35"/>
      <c r="AD702" s="35"/>
      <c r="AE702" s="35"/>
      <c r="AT702" s="18" t="s">
        <v>127</v>
      </c>
      <c r="AU702" s="18" t="s">
        <v>78</v>
      </c>
    </row>
    <row r="703" spans="1:65" s="13" customFormat="1" ht="10.199999999999999">
      <c r="B703" s="205"/>
      <c r="C703" s="206"/>
      <c r="D703" s="201" t="s">
        <v>128</v>
      </c>
      <c r="E703" s="207" t="s">
        <v>19</v>
      </c>
      <c r="F703" s="208" t="s">
        <v>805</v>
      </c>
      <c r="G703" s="206"/>
      <c r="H703" s="209">
        <v>20</v>
      </c>
      <c r="I703" s="210"/>
      <c r="J703" s="206"/>
      <c r="K703" s="206"/>
      <c r="L703" s="211"/>
      <c r="M703" s="212"/>
      <c r="N703" s="213"/>
      <c r="O703" s="213"/>
      <c r="P703" s="213"/>
      <c r="Q703" s="213"/>
      <c r="R703" s="213"/>
      <c r="S703" s="213"/>
      <c r="T703" s="214"/>
      <c r="AT703" s="215" t="s">
        <v>128</v>
      </c>
      <c r="AU703" s="215" t="s">
        <v>78</v>
      </c>
      <c r="AV703" s="13" t="s">
        <v>80</v>
      </c>
      <c r="AW703" s="13" t="s">
        <v>32</v>
      </c>
      <c r="AX703" s="13" t="s">
        <v>70</v>
      </c>
      <c r="AY703" s="215" t="s">
        <v>118</v>
      </c>
    </row>
    <row r="704" spans="1:65" s="14" customFormat="1" ht="10.199999999999999">
      <c r="B704" s="216"/>
      <c r="C704" s="217"/>
      <c r="D704" s="201" t="s">
        <v>128</v>
      </c>
      <c r="E704" s="218" t="s">
        <v>19</v>
      </c>
      <c r="F704" s="219" t="s">
        <v>136</v>
      </c>
      <c r="G704" s="217"/>
      <c r="H704" s="220">
        <v>20</v>
      </c>
      <c r="I704" s="221"/>
      <c r="J704" s="217"/>
      <c r="K704" s="217"/>
      <c r="L704" s="222"/>
      <c r="M704" s="223"/>
      <c r="N704" s="224"/>
      <c r="O704" s="224"/>
      <c r="P704" s="224"/>
      <c r="Q704" s="224"/>
      <c r="R704" s="224"/>
      <c r="S704" s="224"/>
      <c r="T704" s="225"/>
      <c r="AT704" s="226" t="s">
        <v>128</v>
      </c>
      <c r="AU704" s="226" t="s">
        <v>78</v>
      </c>
      <c r="AV704" s="14" t="s">
        <v>126</v>
      </c>
      <c r="AW704" s="14" t="s">
        <v>32</v>
      </c>
      <c r="AX704" s="14" t="s">
        <v>78</v>
      </c>
      <c r="AY704" s="226" t="s">
        <v>118</v>
      </c>
    </row>
    <row r="705" spans="1:65" s="2" customFormat="1" ht="21.6" customHeight="1">
      <c r="A705" s="35"/>
      <c r="B705" s="36"/>
      <c r="C705" s="188" t="s">
        <v>562</v>
      </c>
      <c r="D705" s="188" t="s">
        <v>121</v>
      </c>
      <c r="E705" s="189" t="s">
        <v>806</v>
      </c>
      <c r="F705" s="190" t="s">
        <v>807</v>
      </c>
      <c r="G705" s="191" t="s">
        <v>233</v>
      </c>
      <c r="H705" s="192">
        <v>3</v>
      </c>
      <c r="I705" s="193"/>
      <c r="J705" s="194">
        <f>ROUND(I705*H705,2)</f>
        <v>0</v>
      </c>
      <c r="K705" s="190" t="s">
        <v>125</v>
      </c>
      <c r="L705" s="40"/>
      <c r="M705" s="195" t="s">
        <v>19</v>
      </c>
      <c r="N705" s="196" t="s">
        <v>41</v>
      </c>
      <c r="O705" s="65"/>
      <c r="P705" s="197">
        <f>O705*H705</f>
        <v>0</v>
      </c>
      <c r="Q705" s="197">
        <v>0</v>
      </c>
      <c r="R705" s="197">
        <f>Q705*H705</f>
        <v>0</v>
      </c>
      <c r="S705" s="197">
        <v>0</v>
      </c>
      <c r="T705" s="198">
        <f>S705*H705</f>
        <v>0</v>
      </c>
      <c r="U705" s="35"/>
      <c r="V705" s="35"/>
      <c r="W705" s="35"/>
      <c r="X705" s="35"/>
      <c r="Y705" s="35"/>
      <c r="Z705" s="35"/>
      <c r="AA705" s="35"/>
      <c r="AB705" s="35"/>
      <c r="AC705" s="35"/>
      <c r="AD705" s="35"/>
      <c r="AE705" s="35"/>
      <c r="AR705" s="199" t="s">
        <v>717</v>
      </c>
      <c r="AT705" s="199" t="s">
        <v>121</v>
      </c>
      <c r="AU705" s="199" t="s">
        <v>78</v>
      </c>
      <c r="AY705" s="18" t="s">
        <v>118</v>
      </c>
      <c r="BE705" s="200">
        <f>IF(N705="základní",J705,0)</f>
        <v>0</v>
      </c>
      <c r="BF705" s="200">
        <f>IF(N705="snížená",J705,0)</f>
        <v>0</v>
      </c>
      <c r="BG705" s="200">
        <f>IF(N705="zákl. přenesená",J705,0)</f>
        <v>0</v>
      </c>
      <c r="BH705" s="200">
        <f>IF(N705="sníž. přenesená",J705,0)</f>
        <v>0</v>
      </c>
      <c r="BI705" s="200">
        <f>IF(N705="nulová",J705,0)</f>
        <v>0</v>
      </c>
      <c r="BJ705" s="18" t="s">
        <v>78</v>
      </c>
      <c r="BK705" s="200">
        <f>ROUND(I705*H705,2)</f>
        <v>0</v>
      </c>
      <c r="BL705" s="18" t="s">
        <v>717</v>
      </c>
      <c r="BM705" s="199" t="s">
        <v>808</v>
      </c>
    </row>
    <row r="706" spans="1:65" s="2" customFormat="1" ht="19.2">
      <c r="A706" s="35"/>
      <c r="B706" s="36"/>
      <c r="C706" s="37"/>
      <c r="D706" s="201" t="s">
        <v>127</v>
      </c>
      <c r="E706" s="37"/>
      <c r="F706" s="202" t="s">
        <v>807</v>
      </c>
      <c r="G706" s="37"/>
      <c r="H706" s="37"/>
      <c r="I706" s="109"/>
      <c r="J706" s="37"/>
      <c r="K706" s="37"/>
      <c r="L706" s="40"/>
      <c r="M706" s="203"/>
      <c r="N706" s="204"/>
      <c r="O706" s="65"/>
      <c r="P706" s="65"/>
      <c r="Q706" s="65"/>
      <c r="R706" s="65"/>
      <c r="S706" s="65"/>
      <c r="T706" s="66"/>
      <c r="U706" s="35"/>
      <c r="V706" s="35"/>
      <c r="W706" s="35"/>
      <c r="X706" s="35"/>
      <c r="Y706" s="35"/>
      <c r="Z706" s="35"/>
      <c r="AA706" s="35"/>
      <c r="AB706" s="35"/>
      <c r="AC706" s="35"/>
      <c r="AD706" s="35"/>
      <c r="AE706" s="35"/>
      <c r="AT706" s="18" t="s">
        <v>127</v>
      </c>
      <c r="AU706" s="18" t="s">
        <v>78</v>
      </c>
    </row>
    <row r="707" spans="1:65" s="13" customFormat="1" ht="10.199999999999999">
      <c r="B707" s="205"/>
      <c r="C707" s="206"/>
      <c r="D707" s="201" t="s">
        <v>128</v>
      </c>
      <c r="E707" s="207" t="s">
        <v>19</v>
      </c>
      <c r="F707" s="208" t="s">
        <v>809</v>
      </c>
      <c r="G707" s="206"/>
      <c r="H707" s="209">
        <v>1</v>
      </c>
      <c r="I707" s="210"/>
      <c r="J707" s="206"/>
      <c r="K707" s="206"/>
      <c r="L707" s="211"/>
      <c r="M707" s="212"/>
      <c r="N707" s="213"/>
      <c r="O707" s="213"/>
      <c r="P707" s="213"/>
      <c r="Q707" s="213"/>
      <c r="R707" s="213"/>
      <c r="S707" s="213"/>
      <c r="T707" s="214"/>
      <c r="AT707" s="215" t="s">
        <v>128</v>
      </c>
      <c r="AU707" s="215" t="s">
        <v>78</v>
      </c>
      <c r="AV707" s="13" t="s">
        <v>80</v>
      </c>
      <c r="AW707" s="13" t="s">
        <v>32</v>
      </c>
      <c r="AX707" s="13" t="s">
        <v>70</v>
      </c>
      <c r="AY707" s="215" t="s">
        <v>118</v>
      </c>
    </row>
    <row r="708" spans="1:65" s="13" customFormat="1" ht="10.199999999999999">
      <c r="B708" s="205"/>
      <c r="C708" s="206"/>
      <c r="D708" s="201" t="s">
        <v>128</v>
      </c>
      <c r="E708" s="207" t="s">
        <v>19</v>
      </c>
      <c r="F708" s="208" t="s">
        <v>810</v>
      </c>
      <c r="G708" s="206"/>
      <c r="H708" s="209">
        <v>2</v>
      </c>
      <c r="I708" s="210"/>
      <c r="J708" s="206"/>
      <c r="K708" s="206"/>
      <c r="L708" s="211"/>
      <c r="M708" s="212"/>
      <c r="N708" s="213"/>
      <c r="O708" s="213"/>
      <c r="P708" s="213"/>
      <c r="Q708" s="213"/>
      <c r="R708" s="213"/>
      <c r="S708" s="213"/>
      <c r="T708" s="214"/>
      <c r="AT708" s="215" t="s">
        <v>128</v>
      </c>
      <c r="AU708" s="215" t="s">
        <v>78</v>
      </c>
      <c r="AV708" s="13" t="s">
        <v>80</v>
      </c>
      <c r="AW708" s="13" t="s">
        <v>32</v>
      </c>
      <c r="AX708" s="13" t="s">
        <v>70</v>
      </c>
      <c r="AY708" s="215" t="s">
        <v>118</v>
      </c>
    </row>
    <row r="709" spans="1:65" s="14" customFormat="1" ht="10.199999999999999">
      <c r="B709" s="216"/>
      <c r="C709" s="217"/>
      <c r="D709" s="201" t="s">
        <v>128</v>
      </c>
      <c r="E709" s="218" t="s">
        <v>19</v>
      </c>
      <c r="F709" s="219" t="s">
        <v>136</v>
      </c>
      <c r="G709" s="217"/>
      <c r="H709" s="220">
        <v>3</v>
      </c>
      <c r="I709" s="221"/>
      <c r="J709" s="217"/>
      <c r="K709" s="217"/>
      <c r="L709" s="222"/>
      <c r="M709" s="223"/>
      <c r="N709" s="224"/>
      <c r="O709" s="224"/>
      <c r="P709" s="224"/>
      <c r="Q709" s="224"/>
      <c r="R709" s="224"/>
      <c r="S709" s="224"/>
      <c r="T709" s="225"/>
      <c r="AT709" s="226" t="s">
        <v>128</v>
      </c>
      <c r="AU709" s="226" t="s">
        <v>78</v>
      </c>
      <c r="AV709" s="14" t="s">
        <v>126</v>
      </c>
      <c r="AW709" s="14" t="s">
        <v>32</v>
      </c>
      <c r="AX709" s="14" t="s">
        <v>78</v>
      </c>
      <c r="AY709" s="226" t="s">
        <v>118</v>
      </c>
    </row>
    <row r="710" spans="1:65" s="2" customFormat="1" ht="21.6" customHeight="1">
      <c r="A710" s="35"/>
      <c r="B710" s="36"/>
      <c r="C710" s="188" t="s">
        <v>811</v>
      </c>
      <c r="D710" s="188" t="s">
        <v>121</v>
      </c>
      <c r="E710" s="189" t="s">
        <v>812</v>
      </c>
      <c r="F710" s="190" t="s">
        <v>813</v>
      </c>
      <c r="G710" s="191" t="s">
        <v>233</v>
      </c>
      <c r="H710" s="192">
        <v>3</v>
      </c>
      <c r="I710" s="193"/>
      <c r="J710" s="194">
        <f>ROUND(I710*H710,2)</f>
        <v>0</v>
      </c>
      <c r="K710" s="190" t="s">
        <v>125</v>
      </c>
      <c r="L710" s="40"/>
      <c r="M710" s="195" t="s">
        <v>19</v>
      </c>
      <c r="N710" s="196" t="s">
        <v>41</v>
      </c>
      <c r="O710" s="65"/>
      <c r="P710" s="197">
        <f>O710*H710</f>
        <v>0</v>
      </c>
      <c r="Q710" s="197">
        <v>0</v>
      </c>
      <c r="R710" s="197">
        <f>Q710*H710</f>
        <v>0</v>
      </c>
      <c r="S710" s="197">
        <v>0</v>
      </c>
      <c r="T710" s="198">
        <f>S710*H710</f>
        <v>0</v>
      </c>
      <c r="U710" s="35"/>
      <c r="V710" s="35"/>
      <c r="W710" s="35"/>
      <c r="X710" s="35"/>
      <c r="Y710" s="35"/>
      <c r="Z710" s="35"/>
      <c r="AA710" s="35"/>
      <c r="AB710" s="35"/>
      <c r="AC710" s="35"/>
      <c r="AD710" s="35"/>
      <c r="AE710" s="35"/>
      <c r="AR710" s="199" t="s">
        <v>717</v>
      </c>
      <c r="AT710" s="199" t="s">
        <v>121</v>
      </c>
      <c r="AU710" s="199" t="s">
        <v>78</v>
      </c>
      <c r="AY710" s="18" t="s">
        <v>118</v>
      </c>
      <c r="BE710" s="200">
        <f>IF(N710="základní",J710,0)</f>
        <v>0</v>
      </c>
      <c r="BF710" s="200">
        <f>IF(N710="snížená",J710,0)</f>
        <v>0</v>
      </c>
      <c r="BG710" s="200">
        <f>IF(N710="zákl. přenesená",J710,0)</f>
        <v>0</v>
      </c>
      <c r="BH710" s="200">
        <f>IF(N710="sníž. přenesená",J710,0)</f>
        <v>0</v>
      </c>
      <c r="BI710" s="200">
        <f>IF(N710="nulová",J710,0)</f>
        <v>0</v>
      </c>
      <c r="BJ710" s="18" t="s">
        <v>78</v>
      </c>
      <c r="BK710" s="200">
        <f>ROUND(I710*H710,2)</f>
        <v>0</v>
      </c>
      <c r="BL710" s="18" t="s">
        <v>717</v>
      </c>
      <c r="BM710" s="199" t="s">
        <v>814</v>
      </c>
    </row>
    <row r="711" spans="1:65" s="2" customFormat="1" ht="19.2">
      <c r="A711" s="35"/>
      <c r="B711" s="36"/>
      <c r="C711" s="37"/>
      <c r="D711" s="201" t="s">
        <v>127</v>
      </c>
      <c r="E711" s="37"/>
      <c r="F711" s="202" t="s">
        <v>813</v>
      </c>
      <c r="G711" s="37"/>
      <c r="H711" s="37"/>
      <c r="I711" s="109"/>
      <c r="J711" s="37"/>
      <c r="K711" s="37"/>
      <c r="L711" s="40"/>
      <c r="M711" s="203"/>
      <c r="N711" s="204"/>
      <c r="O711" s="65"/>
      <c r="P711" s="65"/>
      <c r="Q711" s="65"/>
      <c r="R711" s="65"/>
      <c r="S711" s="65"/>
      <c r="T711" s="66"/>
      <c r="U711" s="35"/>
      <c r="V711" s="35"/>
      <c r="W711" s="35"/>
      <c r="X711" s="35"/>
      <c r="Y711" s="35"/>
      <c r="Z711" s="35"/>
      <c r="AA711" s="35"/>
      <c r="AB711" s="35"/>
      <c r="AC711" s="35"/>
      <c r="AD711" s="35"/>
      <c r="AE711" s="35"/>
      <c r="AT711" s="18" t="s">
        <v>127</v>
      </c>
      <c r="AU711" s="18" t="s">
        <v>78</v>
      </c>
    </row>
    <row r="712" spans="1:65" s="13" customFormat="1" ht="10.199999999999999">
      <c r="B712" s="205"/>
      <c r="C712" s="206"/>
      <c r="D712" s="201" t="s">
        <v>128</v>
      </c>
      <c r="E712" s="207" t="s">
        <v>19</v>
      </c>
      <c r="F712" s="208" t="s">
        <v>815</v>
      </c>
      <c r="G712" s="206"/>
      <c r="H712" s="209">
        <v>3</v>
      </c>
      <c r="I712" s="210"/>
      <c r="J712" s="206"/>
      <c r="K712" s="206"/>
      <c r="L712" s="211"/>
      <c r="M712" s="212"/>
      <c r="N712" s="213"/>
      <c r="O712" s="213"/>
      <c r="P712" s="213"/>
      <c r="Q712" s="213"/>
      <c r="R712" s="213"/>
      <c r="S712" s="213"/>
      <c r="T712" s="214"/>
      <c r="AT712" s="215" t="s">
        <v>128</v>
      </c>
      <c r="AU712" s="215" t="s">
        <v>78</v>
      </c>
      <c r="AV712" s="13" t="s">
        <v>80</v>
      </c>
      <c r="AW712" s="13" t="s">
        <v>32</v>
      </c>
      <c r="AX712" s="13" t="s">
        <v>70</v>
      </c>
      <c r="AY712" s="215" t="s">
        <v>118</v>
      </c>
    </row>
    <row r="713" spans="1:65" s="14" customFormat="1" ht="10.199999999999999">
      <c r="B713" s="216"/>
      <c r="C713" s="217"/>
      <c r="D713" s="201" t="s">
        <v>128</v>
      </c>
      <c r="E713" s="218" t="s">
        <v>19</v>
      </c>
      <c r="F713" s="219" t="s">
        <v>136</v>
      </c>
      <c r="G713" s="217"/>
      <c r="H713" s="220">
        <v>3</v>
      </c>
      <c r="I713" s="221"/>
      <c r="J713" s="217"/>
      <c r="K713" s="217"/>
      <c r="L713" s="222"/>
      <c r="M713" s="223"/>
      <c r="N713" s="224"/>
      <c r="O713" s="224"/>
      <c r="P713" s="224"/>
      <c r="Q713" s="224"/>
      <c r="R713" s="224"/>
      <c r="S713" s="224"/>
      <c r="T713" s="225"/>
      <c r="AT713" s="226" t="s">
        <v>128</v>
      </c>
      <c r="AU713" s="226" t="s">
        <v>78</v>
      </c>
      <c r="AV713" s="14" t="s">
        <v>126</v>
      </c>
      <c r="AW713" s="14" t="s">
        <v>32</v>
      </c>
      <c r="AX713" s="14" t="s">
        <v>78</v>
      </c>
      <c r="AY713" s="226" t="s">
        <v>118</v>
      </c>
    </row>
    <row r="714" spans="1:65" s="2" customFormat="1" ht="21.6" customHeight="1">
      <c r="A714" s="35"/>
      <c r="B714" s="36"/>
      <c r="C714" s="188" t="s">
        <v>566</v>
      </c>
      <c r="D714" s="188" t="s">
        <v>121</v>
      </c>
      <c r="E714" s="189" t="s">
        <v>816</v>
      </c>
      <c r="F714" s="190" t="s">
        <v>817</v>
      </c>
      <c r="G714" s="191" t="s">
        <v>233</v>
      </c>
      <c r="H714" s="192">
        <v>50</v>
      </c>
      <c r="I714" s="193"/>
      <c r="J714" s="194">
        <f>ROUND(I714*H714,2)</f>
        <v>0</v>
      </c>
      <c r="K714" s="190" t="s">
        <v>125</v>
      </c>
      <c r="L714" s="40"/>
      <c r="M714" s="195" t="s">
        <v>19</v>
      </c>
      <c r="N714" s="196" t="s">
        <v>41</v>
      </c>
      <c r="O714" s="65"/>
      <c r="P714" s="197">
        <f>O714*H714</f>
        <v>0</v>
      </c>
      <c r="Q714" s="197">
        <v>0</v>
      </c>
      <c r="R714" s="197">
        <f>Q714*H714</f>
        <v>0</v>
      </c>
      <c r="S714" s="197">
        <v>0</v>
      </c>
      <c r="T714" s="198">
        <f>S714*H714</f>
        <v>0</v>
      </c>
      <c r="U714" s="35"/>
      <c r="V714" s="35"/>
      <c r="W714" s="35"/>
      <c r="X714" s="35"/>
      <c r="Y714" s="35"/>
      <c r="Z714" s="35"/>
      <c r="AA714" s="35"/>
      <c r="AB714" s="35"/>
      <c r="AC714" s="35"/>
      <c r="AD714" s="35"/>
      <c r="AE714" s="35"/>
      <c r="AR714" s="199" t="s">
        <v>717</v>
      </c>
      <c r="AT714" s="199" t="s">
        <v>121</v>
      </c>
      <c r="AU714" s="199" t="s">
        <v>78</v>
      </c>
      <c r="AY714" s="18" t="s">
        <v>118</v>
      </c>
      <c r="BE714" s="200">
        <f>IF(N714="základní",J714,0)</f>
        <v>0</v>
      </c>
      <c r="BF714" s="200">
        <f>IF(N714="snížená",J714,0)</f>
        <v>0</v>
      </c>
      <c r="BG714" s="200">
        <f>IF(N714="zákl. přenesená",J714,0)</f>
        <v>0</v>
      </c>
      <c r="BH714" s="200">
        <f>IF(N714="sníž. přenesená",J714,0)</f>
        <v>0</v>
      </c>
      <c r="BI714" s="200">
        <f>IF(N714="nulová",J714,0)</f>
        <v>0</v>
      </c>
      <c r="BJ714" s="18" t="s">
        <v>78</v>
      </c>
      <c r="BK714" s="200">
        <f>ROUND(I714*H714,2)</f>
        <v>0</v>
      </c>
      <c r="BL714" s="18" t="s">
        <v>717</v>
      </c>
      <c r="BM714" s="199" t="s">
        <v>818</v>
      </c>
    </row>
    <row r="715" spans="1:65" s="2" customFormat="1" ht="10.199999999999999">
      <c r="A715" s="35"/>
      <c r="B715" s="36"/>
      <c r="C715" s="37"/>
      <c r="D715" s="201" t="s">
        <v>127</v>
      </c>
      <c r="E715" s="37"/>
      <c r="F715" s="202" t="s">
        <v>817</v>
      </c>
      <c r="G715" s="37"/>
      <c r="H715" s="37"/>
      <c r="I715" s="109"/>
      <c r="J715" s="37"/>
      <c r="K715" s="37"/>
      <c r="L715" s="40"/>
      <c r="M715" s="203"/>
      <c r="N715" s="204"/>
      <c r="O715" s="65"/>
      <c r="P715" s="65"/>
      <c r="Q715" s="65"/>
      <c r="R715" s="65"/>
      <c r="S715" s="65"/>
      <c r="T715" s="66"/>
      <c r="U715" s="35"/>
      <c r="V715" s="35"/>
      <c r="W715" s="35"/>
      <c r="X715" s="35"/>
      <c r="Y715" s="35"/>
      <c r="Z715" s="35"/>
      <c r="AA715" s="35"/>
      <c r="AB715" s="35"/>
      <c r="AC715" s="35"/>
      <c r="AD715" s="35"/>
      <c r="AE715" s="35"/>
      <c r="AT715" s="18" t="s">
        <v>127</v>
      </c>
      <c r="AU715" s="18" t="s">
        <v>78</v>
      </c>
    </row>
    <row r="716" spans="1:65" s="13" customFormat="1" ht="10.199999999999999">
      <c r="B716" s="205"/>
      <c r="C716" s="206"/>
      <c r="D716" s="201" t="s">
        <v>128</v>
      </c>
      <c r="E716" s="207" t="s">
        <v>19</v>
      </c>
      <c r="F716" s="208" t="s">
        <v>819</v>
      </c>
      <c r="G716" s="206"/>
      <c r="H716" s="209">
        <v>50</v>
      </c>
      <c r="I716" s="210"/>
      <c r="J716" s="206"/>
      <c r="K716" s="206"/>
      <c r="L716" s="211"/>
      <c r="M716" s="212"/>
      <c r="N716" s="213"/>
      <c r="O716" s="213"/>
      <c r="P716" s="213"/>
      <c r="Q716" s="213"/>
      <c r="R716" s="213"/>
      <c r="S716" s="213"/>
      <c r="T716" s="214"/>
      <c r="AT716" s="215" t="s">
        <v>128</v>
      </c>
      <c r="AU716" s="215" t="s">
        <v>78</v>
      </c>
      <c r="AV716" s="13" t="s">
        <v>80</v>
      </c>
      <c r="AW716" s="13" t="s">
        <v>32</v>
      </c>
      <c r="AX716" s="13" t="s">
        <v>70</v>
      </c>
      <c r="AY716" s="215" t="s">
        <v>118</v>
      </c>
    </row>
    <row r="717" spans="1:65" s="14" customFormat="1" ht="10.199999999999999">
      <c r="B717" s="216"/>
      <c r="C717" s="217"/>
      <c r="D717" s="201" t="s">
        <v>128</v>
      </c>
      <c r="E717" s="218" t="s">
        <v>19</v>
      </c>
      <c r="F717" s="219" t="s">
        <v>136</v>
      </c>
      <c r="G717" s="217"/>
      <c r="H717" s="220">
        <v>50</v>
      </c>
      <c r="I717" s="221"/>
      <c r="J717" s="217"/>
      <c r="K717" s="217"/>
      <c r="L717" s="222"/>
      <c r="M717" s="223"/>
      <c r="N717" s="224"/>
      <c r="O717" s="224"/>
      <c r="P717" s="224"/>
      <c r="Q717" s="224"/>
      <c r="R717" s="224"/>
      <c r="S717" s="224"/>
      <c r="T717" s="225"/>
      <c r="AT717" s="226" t="s">
        <v>128</v>
      </c>
      <c r="AU717" s="226" t="s">
        <v>78</v>
      </c>
      <c r="AV717" s="14" t="s">
        <v>126</v>
      </c>
      <c r="AW717" s="14" t="s">
        <v>32</v>
      </c>
      <c r="AX717" s="14" t="s">
        <v>78</v>
      </c>
      <c r="AY717" s="226" t="s">
        <v>118</v>
      </c>
    </row>
    <row r="718" spans="1:65" s="2" customFormat="1" ht="21.6" customHeight="1">
      <c r="A718" s="35"/>
      <c r="B718" s="36"/>
      <c r="C718" s="188" t="s">
        <v>820</v>
      </c>
      <c r="D718" s="188" t="s">
        <v>121</v>
      </c>
      <c r="E718" s="189" t="s">
        <v>821</v>
      </c>
      <c r="F718" s="190" t="s">
        <v>822</v>
      </c>
      <c r="G718" s="191" t="s">
        <v>233</v>
      </c>
      <c r="H718" s="192">
        <v>2</v>
      </c>
      <c r="I718" s="193"/>
      <c r="J718" s="194">
        <f>ROUND(I718*H718,2)</f>
        <v>0</v>
      </c>
      <c r="K718" s="190" t="s">
        <v>125</v>
      </c>
      <c r="L718" s="40"/>
      <c r="M718" s="195" t="s">
        <v>19</v>
      </c>
      <c r="N718" s="196" t="s">
        <v>41</v>
      </c>
      <c r="O718" s="65"/>
      <c r="P718" s="197">
        <f>O718*H718</f>
        <v>0</v>
      </c>
      <c r="Q718" s="197">
        <v>0</v>
      </c>
      <c r="R718" s="197">
        <f>Q718*H718</f>
        <v>0</v>
      </c>
      <c r="S718" s="197">
        <v>0</v>
      </c>
      <c r="T718" s="198">
        <f>S718*H718</f>
        <v>0</v>
      </c>
      <c r="U718" s="35"/>
      <c r="V718" s="35"/>
      <c r="W718" s="35"/>
      <c r="X718" s="35"/>
      <c r="Y718" s="35"/>
      <c r="Z718" s="35"/>
      <c r="AA718" s="35"/>
      <c r="AB718" s="35"/>
      <c r="AC718" s="35"/>
      <c r="AD718" s="35"/>
      <c r="AE718" s="35"/>
      <c r="AR718" s="199" t="s">
        <v>717</v>
      </c>
      <c r="AT718" s="199" t="s">
        <v>121</v>
      </c>
      <c r="AU718" s="199" t="s">
        <v>78</v>
      </c>
      <c r="AY718" s="18" t="s">
        <v>118</v>
      </c>
      <c r="BE718" s="200">
        <f>IF(N718="základní",J718,0)</f>
        <v>0</v>
      </c>
      <c r="BF718" s="200">
        <f>IF(N718="snížená",J718,0)</f>
        <v>0</v>
      </c>
      <c r="BG718" s="200">
        <f>IF(N718="zákl. přenesená",J718,0)</f>
        <v>0</v>
      </c>
      <c r="BH718" s="200">
        <f>IF(N718="sníž. přenesená",J718,0)</f>
        <v>0</v>
      </c>
      <c r="BI718" s="200">
        <f>IF(N718="nulová",J718,0)</f>
        <v>0</v>
      </c>
      <c r="BJ718" s="18" t="s">
        <v>78</v>
      </c>
      <c r="BK718" s="200">
        <f>ROUND(I718*H718,2)</f>
        <v>0</v>
      </c>
      <c r="BL718" s="18" t="s">
        <v>717</v>
      </c>
      <c r="BM718" s="199" t="s">
        <v>823</v>
      </c>
    </row>
    <row r="719" spans="1:65" s="2" customFormat="1" ht="10.199999999999999">
      <c r="A719" s="35"/>
      <c r="B719" s="36"/>
      <c r="C719" s="37"/>
      <c r="D719" s="201" t="s">
        <v>127</v>
      </c>
      <c r="E719" s="37"/>
      <c r="F719" s="202" t="s">
        <v>822</v>
      </c>
      <c r="G719" s="37"/>
      <c r="H719" s="37"/>
      <c r="I719" s="109"/>
      <c r="J719" s="37"/>
      <c r="K719" s="37"/>
      <c r="L719" s="40"/>
      <c r="M719" s="203"/>
      <c r="N719" s="204"/>
      <c r="O719" s="65"/>
      <c r="P719" s="65"/>
      <c r="Q719" s="65"/>
      <c r="R719" s="65"/>
      <c r="S719" s="65"/>
      <c r="T719" s="66"/>
      <c r="U719" s="35"/>
      <c r="V719" s="35"/>
      <c r="W719" s="35"/>
      <c r="X719" s="35"/>
      <c r="Y719" s="35"/>
      <c r="Z719" s="35"/>
      <c r="AA719" s="35"/>
      <c r="AB719" s="35"/>
      <c r="AC719" s="35"/>
      <c r="AD719" s="35"/>
      <c r="AE719" s="35"/>
      <c r="AT719" s="18" t="s">
        <v>127</v>
      </c>
      <c r="AU719" s="18" t="s">
        <v>78</v>
      </c>
    </row>
    <row r="720" spans="1:65" s="2" customFormat="1" ht="14.4" customHeight="1">
      <c r="A720" s="35"/>
      <c r="B720" s="36"/>
      <c r="C720" s="188" t="s">
        <v>570</v>
      </c>
      <c r="D720" s="188" t="s">
        <v>121</v>
      </c>
      <c r="E720" s="189" t="s">
        <v>824</v>
      </c>
      <c r="F720" s="190" t="s">
        <v>825</v>
      </c>
      <c r="G720" s="191" t="s">
        <v>233</v>
      </c>
      <c r="H720" s="192">
        <v>2</v>
      </c>
      <c r="I720" s="193"/>
      <c r="J720" s="194">
        <f>ROUND(I720*H720,2)</f>
        <v>0</v>
      </c>
      <c r="K720" s="190" t="s">
        <v>125</v>
      </c>
      <c r="L720" s="40"/>
      <c r="M720" s="195" t="s">
        <v>19</v>
      </c>
      <c r="N720" s="196" t="s">
        <v>41</v>
      </c>
      <c r="O720" s="65"/>
      <c r="P720" s="197">
        <f>O720*H720</f>
        <v>0</v>
      </c>
      <c r="Q720" s="197">
        <v>0</v>
      </c>
      <c r="R720" s="197">
        <f>Q720*H720</f>
        <v>0</v>
      </c>
      <c r="S720" s="197">
        <v>0</v>
      </c>
      <c r="T720" s="198">
        <f>S720*H720</f>
        <v>0</v>
      </c>
      <c r="U720" s="35"/>
      <c r="V720" s="35"/>
      <c r="W720" s="35"/>
      <c r="X720" s="35"/>
      <c r="Y720" s="35"/>
      <c r="Z720" s="35"/>
      <c r="AA720" s="35"/>
      <c r="AB720" s="35"/>
      <c r="AC720" s="35"/>
      <c r="AD720" s="35"/>
      <c r="AE720" s="35"/>
      <c r="AR720" s="199" t="s">
        <v>717</v>
      </c>
      <c r="AT720" s="199" t="s">
        <v>121</v>
      </c>
      <c r="AU720" s="199" t="s">
        <v>78</v>
      </c>
      <c r="AY720" s="18" t="s">
        <v>118</v>
      </c>
      <c r="BE720" s="200">
        <f>IF(N720="základní",J720,0)</f>
        <v>0</v>
      </c>
      <c r="BF720" s="200">
        <f>IF(N720="snížená",J720,0)</f>
        <v>0</v>
      </c>
      <c r="BG720" s="200">
        <f>IF(N720="zákl. přenesená",J720,0)</f>
        <v>0</v>
      </c>
      <c r="BH720" s="200">
        <f>IF(N720="sníž. přenesená",J720,0)</f>
        <v>0</v>
      </c>
      <c r="BI720" s="200">
        <f>IF(N720="nulová",J720,0)</f>
        <v>0</v>
      </c>
      <c r="BJ720" s="18" t="s">
        <v>78</v>
      </c>
      <c r="BK720" s="200">
        <f>ROUND(I720*H720,2)</f>
        <v>0</v>
      </c>
      <c r="BL720" s="18" t="s">
        <v>717</v>
      </c>
      <c r="BM720" s="199" t="s">
        <v>826</v>
      </c>
    </row>
    <row r="721" spans="1:65" s="2" customFormat="1" ht="10.199999999999999">
      <c r="A721" s="35"/>
      <c r="B721" s="36"/>
      <c r="C721" s="37"/>
      <c r="D721" s="201" t="s">
        <v>127</v>
      </c>
      <c r="E721" s="37"/>
      <c r="F721" s="202" t="s">
        <v>825</v>
      </c>
      <c r="G721" s="37"/>
      <c r="H721" s="37"/>
      <c r="I721" s="109"/>
      <c r="J721" s="37"/>
      <c r="K721" s="37"/>
      <c r="L721" s="40"/>
      <c r="M721" s="203"/>
      <c r="N721" s="204"/>
      <c r="O721" s="65"/>
      <c r="P721" s="65"/>
      <c r="Q721" s="65"/>
      <c r="R721" s="65"/>
      <c r="S721" s="65"/>
      <c r="T721" s="66"/>
      <c r="U721" s="35"/>
      <c r="V721" s="35"/>
      <c r="W721" s="35"/>
      <c r="X721" s="35"/>
      <c r="Y721" s="35"/>
      <c r="Z721" s="35"/>
      <c r="AA721" s="35"/>
      <c r="AB721" s="35"/>
      <c r="AC721" s="35"/>
      <c r="AD721" s="35"/>
      <c r="AE721" s="35"/>
      <c r="AT721" s="18" t="s">
        <v>127</v>
      </c>
      <c r="AU721" s="18" t="s">
        <v>78</v>
      </c>
    </row>
    <row r="722" spans="1:65" s="2" customFormat="1" ht="21.6" customHeight="1">
      <c r="A722" s="35"/>
      <c r="B722" s="36"/>
      <c r="C722" s="188" t="s">
        <v>827</v>
      </c>
      <c r="D722" s="188" t="s">
        <v>121</v>
      </c>
      <c r="E722" s="189" t="s">
        <v>828</v>
      </c>
      <c r="F722" s="190" t="s">
        <v>829</v>
      </c>
      <c r="G722" s="191" t="s">
        <v>233</v>
      </c>
      <c r="H722" s="192">
        <v>7</v>
      </c>
      <c r="I722" s="193"/>
      <c r="J722" s="194">
        <f>ROUND(I722*H722,2)</f>
        <v>0</v>
      </c>
      <c r="K722" s="190" t="s">
        <v>125</v>
      </c>
      <c r="L722" s="40"/>
      <c r="M722" s="195" t="s">
        <v>19</v>
      </c>
      <c r="N722" s="196" t="s">
        <v>41</v>
      </c>
      <c r="O722" s="65"/>
      <c r="P722" s="197">
        <f>O722*H722</f>
        <v>0</v>
      </c>
      <c r="Q722" s="197">
        <v>0</v>
      </c>
      <c r="R722" s="197">
        <f>Q722*H722</f>
        <v>0</v>
      </c>
      <c r="S722" s="197">
        <v>0</v>
      </c>
      <c r="T722" s="198">
        <f>S722*H722</f>
        <v>0</v>
      </c>
      <c r="U722" s="35"/>
      <c r="V722" s="35"/>
      <c r="W722" s="35"/>
      <c r="X722" s="35"/>
      <c r="Y722" s="35"/>
      <c r="Z722" s="35"/>
      <c r="AA722" s="35"/>
      <c r="AB722" s="35"/>
      <c r="AC722" s="35"/>
      <c r="AD722" s="35"/>
      <c r="AE722" s="35"/>
      <c r="AR722" s="199" t="s">
        <v>717</v>
      </c>
      <c r="AT722" s="199" t="s">
        <v>121</v>
      </c>
      <c r="AU722" s="199" t="s">
        <v>78</v>
      </c>
      <c r="AY722" s="18" t="s">
        <v>118</v>
      </c>
      <c r="BE722" s="200">
        <f>IF(N722="základní",J722,0)</f>
        <v>0</v>
      </c>
      <c r="BF722" s="200">
        <f>IF(N722="snížená",J722,0)</f>
        <v>0</v>
      </c>
      <c r="BG722" s="200">
        <f>IF(N722="zákl. přenesená",J722,0)</f>
        <v>0</v>
      </c>
      <c r="BH722" s="200">
        <f>IF(N722="sníž. přenesená",J722,0)</f>
        <v>0</v>
      </c>
      <c r="BI722" s="200">
        <f>IF(N722="nulová",J722,0)</f>
        <v>0</v>
      </c>
      <c r="BJ722" s="18" t="s">
        <v>78</v>
      </c>
      <c r="BK722" s="200">
        <f>ROUND(I722*H722,2)</f>
        <v>0</v>
      </c>
      <c r="BL722" s="18" t="s">
        <v>717</v>
      </c>
      <c r="BM722" s="199" t="s">
        <v>830</v>
      </c>
    </row>
    <row r="723" spans="1:65" s="2" customFormat="1" ht="19.2">
      <c r="A723" s="35"/>
      <c r="B723" s="36"/>
      <c r="C723" s="37"/>
      <c r="D723" s="201" t="s">
        <v>127</v>
      </c>
      <c r="E723" s="37"/>
      <c r="F723" s="202" t="s">
        <v>829</v>
      </c>
      <c r="G723" s="37"/>
      <c r="H723" s="37"/>
      <c r="I723" s="109"/>
      <c r="J723" s="37"/>
      <c r="K723" s="37"/>
      <c r="L723" s="40"/>
      <c r="M723" s="203"/>
      <c r="N723" s="204"/>
      <c r="O723" s="65"/>
      <c r="P723" s="65"/>
      <c r="Q723" s="65"/>
      <c r="R723" s="65"/>
      <c r="S723" s="65"/>
      <c r="T723" s="66"/>
      <c r="U723" s="35"/>
      <c r="V723" s="35"/>
      <c r="W723" s="35"/>
      <c r="X723" s="35"/>
      <c r="Y723" s="35"/>
      <c r="Z723" s="35"/>
      <c r="AA723" s="35"/>
      <c r="AB723" s="35"/>
      <c r="AC723" s="35"/>
      <c r="AD723" s="35"/>
      <c r="AE723" s="35"/>
      <c r="AT723" s="18" t="s">
        <v>127</v>
      </c>
      <c r="AU723" s="18" t="s">
        <v>78</v>
      </c>
    </row>
    <row r="724" spans="1:65" s="2" customFormat="1" ht="21.6" customHeight="1">
      <c r="A724" s="35"/>
      <c r="B724" s="36"/>
      <c r="C724" s="188" t="s">
        <v>573</v>
      </c>
      <c r="D724" s="188" t="s">
        <v>121</v>
      </c>
      <c r="E724" s="189" t="s">
        <v>831</v>
      </c>
      <c r="F724" s="190" t="s">
        <v>832</v>
      </c>
      <c r="G724" s="191" t="s">
        <v>233</v>
      </c>
      <c r="H724" s="192">
        <v>7</v>
      </c>
      <c r="I724" s="193"/>
      <c r="J724" s="194">
        <f>ROUND(I724*H724,2)</f>
        <v>0</v>
      </c>
      <c r="K724" s="190" t="s">
        <v>125</v>
      </c>
      <c r="L724" s="40"/>
      <c r="M724" s="195" t="s">
        <v>19</v>
      </c>
      <c r="N724" s="196" t="s">
        <v>41</v>
      </c>
      <c r="O724" s="65"/>
      <c r="P724" s="197">
        <f>O724*H724</f>
        <v>0</v>
      </c>
      <c r="Q724" s="197">
        <v>0</v>
      </c>
      <c r="R724" s="197">
        <f>Q724*H724</f>
        <v>0</v>
      </c>
      <c r="S724" s="197">
        <v>0</v>
      </c>
      <c r="T724" s="198">
        <f>S724*H724</f>
        <v>0</v>
      </c>
      <c r="U724" s="35"/>
      <c r="V724" s="35"/>
      <c r="W724" s="35"/>
      <c r="X724" s="35"/>
      <c r="Y724" s="35"/>
      <c r="Z724" s="35"/>
      <c r="AA724" s="35"/>
      <c r="AB724" s="35"/>
      <c r="AC724" s="35"/>
      <c r="AD724" s="35"/>
      <c r="AE724" s="35"/>
      <c r="AR724" s="199" t="s">
        <v>717</v>
      </c>
      <c r="AT724" s="199" t="s">
        <v>121</v>
      </c>
      <c r="AU724" s="199" t="s">
        <v>78</v>
      </c>
      <c r="AY724" s="18" t="s">
        <v>118</v>
      </c>
      <c r="BE724" s="200">
        <f>IF(N724="základní",J724,0)</f>
        <v>0</v>
      </c>
      <c r="BF724" s="200">
        <f>IF(N724="snížená",J724,0)</f>
        <v>0</v>
      </c>
      <c r="BG724" s="200">
        <f>IF(N724="zákl. přenesená",J724,0)</f>
        <v>0</v>
      </c>
      <c r="BH724" s="200">
        <f>IF(N724="sníž. přenesená",J724,0)</f>
        <v>0</v>
      </c>
      <c r="BI724" s="200">
        <f>IF(N724="nulová",J724,0)</f>
        <v>0</v>
      </c>
      <c r="BJ724" s="18" t="s">
        <v>78</v>
      </c>
      <c r="BK724" s="200">
        <f>ROUND(I724*H724,2)</f>
        <v>0</v>
      </c>
      <c r="BL724" s="18" t="s">
        <v>717</v>
      </c>
      <c r="BM724" s="199" t="s">
        <v>833</v>
      </c>
    </row>
    <row r="725" spans="1:65" s="2" customFormat="1" ht="19.2">
      <c r="A725" s="35"/>
      <c r="B725" s="36"/>
      <c r="C725" s="37"/>
      <c r="D725" s="201" t="s">
        <v>127</v>
      </c>
      <c r="E725" s="37"/>
      <c r="F725" s="202" t="s">
        <v>832</v>
      </c>
      <c r="G725" s="37"/>
      <c r="H725" s="37"/>
      <c r="I725" s="109"/>
      <c r="J725" s="37"/>
      <c r="K725" s="37"/>
      <c r="L725" s="40"/>
      <c r="M725" s="203"/>
      <c r="N725" s="204"/>
      <c r="O725" s="65"/>
      <c r="P725" s="65"/>
      <c r="Q725" s="65"/>
      <c r="R725" s="65"/>
      <c r="S725" s="65"/>
      <c r="T725" s="66"/>
      <c r="U725" s="35"/>
      <c r="V725" s="35"/>
      <c r="W725" s="35"/>
      <c r="X725" s="35"/>
      <c r="Y725" s="35"/>
      <c r="Z725" s="35"/>
      <c r="AA725" s="35"/>
      <c r="AB725" s="35"/>
      <c r="AC725" s="35"/>
      <c r="AD725" s="35"/>
      <c r="AE725" s="35"/>
      <c r="AT725" s="18" t="s">
        <v>127</v>
      </c>
      <c r="AU725" s="18" t="s">
        <v>78</v>
      </c>
    </row>
    <row r="726" spans="1:65" s="2" customFormat="1" ht="21.6" customHeight="1">
      <c r="A726" s="35"/>
      <c r="B726" s="36"/>
      <c r="C726" s="188" t="s">
        <v>834</v>
      </c>
      <c r="D726" s="188" t="s">
        <v>121</v>
      </c>
      <c r="E726" s="189" t="s">
        <v>835</v>
      </c>
      <c r="F726" s="190" t="s">
        <v>836</v>
      </c>
      <c r="G726" s="191" t="s">
        <v>233</v>
      </c>
      <c r="H726" s="192">
        <v>5</v>
      </c>
      <c r="I726" s="193"/>
      <c r="J726" s="194">
        <f>ROUND(I726*H726,2)</f>
        <v>0</v>
      </c>
      <c r="K726" s="190" t="s">
        <v>125</v>
      </c>
      <c r="L726" s="40"/>
      <c r="M726" s="195" t="s">
        <v>19</v>
      </c>
      <c r="N726" s="196" t="s">
        <v>41</v>
      </c>
      <c r="O726" s="65"/>
      <c r="P726" s="197">
        <f>O726*H726</f>
        <v>0</v>
      </c>
      <c r="Q726" s="197">
        <v>0</v>
      </c>
      <c r="R726" s="197">
        <f>Q726*H726</f>
        <v>0</v>
      </c>
      <c r="S726" s="197">
        <v>0</v>
      </c>
      <c r="T726" s="198">
        <f>S726*H726</f>
        <v>0</v>
      </c>
      <c r="U726" s="35"/>
      <c r="V726" s="35"/>
      <c r="W726" s="35"/>
      <c r="X726" s="35"/>
      <c r="Y726" s="35"/>
      <c r="Z726" s="35"/>
      <c r="AA726" s="35"/>
      <c r="AB726" s="35"/>
      <c r="AC726" s="35"/>
      <c r="AD726" s="35"/>
      <c r="AE726" s="35"/>
      <c r="AR726" s="199" t="s">
        <v>717</v>
      </c>
      <c r="AT726" s="199" t="s">
        <v>121</v>
      </c>
      <c r="AU726" s="199" t="s">
        <v>78</v>
      </c>
      <c r="AY726" s="18" t="s">
        <v>118</v>
      </c>
      <c r="BE726" s="200">
        <f>IF(N726="základní",J726,0)</f>
        <v>0</v>
      </c>
      <c r="BF726" s="200">
        <f>IF(N726="snížená",J726,0)</f>
        <v>0</v>
      </c>
      <c r="BG726" s="200">
        <f>IF(N726="zákl. přenesená",J726,0)</f>
        <v>0</v>
      </c>
      <c r="BH726" s="200">
        <f>IF(N726="sníž. přenesená",J726,0)</f>
        <v>0</v>
      </c>
      <c r="BI726" s="200">
        <f>IF(N726="nulová",J726,0)</f>
        <v>0</v>
      </c>
      <c r="BJ726" s="18" t="s">
        <v>78</v>
      </c>
      <c r="BK726" s="200">
        <f>ROUND(I726*H726,2)</f>
        <v>0</v>
      </c>
      <c r="BL726" s="18" t="s">
        <v>717</v>
      </c>
      <c r="BM726" s="199" t="s">
        <v>837</v>
      </c>
    </row>
    <row r="727" spans="1:65" s="2" customFormat="1" ht="10.199999999999999">
      <c r="A727" s="35"/>
      <c r="B727" s="36"/>
      <c r="C727" s="37"/>
      <c r="D727" s="201" t="s">
        <v>127</v>
      </c>
      <c r="E727" s="37"/>
      <c r="F727" s="202" t="s">
        <v>836</v>
      </c>
      <c r="G727" s="37"/>
      <c r="H727" s="37"/>
      <c r="I727" s="109"/>
      <c r="J727" s="37"/>
      <c r="K727" s="37"/>
      <c r="L727" s="40"/>
      <c r="M727" s="203"/>
      <c r="N727" s="204"/>
      <c r="O727" s="65"/>
      <c r="P727" s="65"/>
      <c r="Q727" s="65"/>
      <c r="R727" s="65"/>
      <c r="S727" s="65"/>
      <c r="T727" s="66"/>
      <c r="U727" s="35"/>
      <c r="V727" s="35"/>
      <c r="W727" s="35"/>
      <c r="X727" s="35"/>
      <c r="Y727" s="35"/>
      <c r="Z727" s="35"/>
      <c r="AA727" s="35"/>
      <c r="AB727" s="35"/>
      <c r="AC727" s="35"/>
      <c r="AD727" s="35"/>
      <c r="AE727" s="35"/>
      <c r="AT727" s="18" t="s">
        <v>127</v>
      </c>
      <c r="AU727" s="18" t="s">
        <v>78</v>
      </c>
    </row>
    <row r="728" spans="1:65" s="2" customFormat="1" ht="21.6" customHeight="1">
      <c r="A728" s="35"/>
      <c r="B728" s="36"/>
      <c r="C728" s="188" t="s">
        <v>577</v>
      </c>
      <c r="D728" s="188" t="s">
        <v>121</v>
      </c>
      <c r="E728" s="189" t="s">
        <v>838</v>
      </c>
      <c r="F728" s="190" t="s">
        <v>839</v>
      </c>
      <c r="G728" s="191" t="s">
        <v>233</v>
      </c>
      <c r="H728" s="192">
        <v>1</v>
      </c>
      <c r="I728" s="193"/>
      <c r="J728" s="194">
        <f>ROUND(I728*H728,2)</f>
        <v>0</v>
      </c>
      <c r="K728" s="190" t="s">
        <v>125</v>
      </c>
      <c r="L728" s="40"/>
      <c r="M728" s="195" t="s">
        <v>19</v>
      </c>
      <c r="N728" s="196" t="s">
        <v>41</v>
      </c>
      <c r="O728" s="65"/>
      <c r="P728" s="197">
        <f>O728*H728</f>
        <v>0</v>
      </c>
      <c r="Q728" s="197">
        <v>0</v>
      </c>
      <c r="R728" s="197">
        <f>Q728*H728</f>
        <v>0</v>
      </c>
      <c r="S728" s="197">
        <v>0</v>
      </c>
      <c r="T728" s="198">
        <f>S728*H728</f>
        <v>0</v>
      </c>
      <c r="U728" s="35"/>
      <c r="V728" s="35"/>
      <c r="W728" s="35"/>
      <c r="X728" s="35"/>
      <c r="Y728" s="35"/>
      <c r="Z728" s="35"/>
      <c r="AA728" s="35"/>
      <c r="AB728" s="35"/>
      <c r="AC728" s="35"/>
      <c r="AD728" s="35"/>
      <c r="AE728" s="35"/>
      <c r="AR728" s="199" t="s">
        <v>717</v>
      </c>
      <c r="AT728" s="199" t="s">
        <v>121</v>
      </c>
      <c r="AU728" s="199" t="s">
        <v>78</v>
      </c>
      <c r="AY728" s="18" t="s">
        <v>118</v>
      </c>
      <c r="BE728" s="200">
        <f>IF(N728="základní",J728,0)</f>
        <v>0</v>
      </c>
      <c r="BF728" s="200">
        <f>IF(N728="snížená",J728,0)</f>
        <v>0</v>
      </c>
      <c r="BG728" s="200">
        <f>IF(N728="zákl. přenesená",J728,0)</f>
        <v>0</v>
      </c>
      <c r="BH728" s="200">
        <f>IF(N728="sníž. přenesená",J728,0)</f>
        <v>0</v>
      </c>
      <c r="BI728" s="200">
        <f>IF(N728="nulová",J728,0)</f>
        <v>0</v>
      </c>
      <c r="BJ728" s="18" t="s">
        <v>78</v>
      </c>
      <c r="BK728" s="200">
        <f>ROUND(I728*H728,2)</f>
        <v>0</v>
      </c>
      <c r="BL728" s="18" t="s">
        <v>717</v>
      </c>
      <c r="BM728" s="199" t="s">
        <v>840</v>
      </c>
    </row>
    <row r="729" spans="1:65" s="2" customFormat="1" ht="19.2">
      <c r="A729" s="35"/>
      <c r="B729" s="36"/>
      <c r="C729" s="37"/>
      <c r="D729" s="201" t="s">
        <v>127</v>
      </c>
      <c r="E729" s="37"/>
      <c r="F729" s="202" t="s">
        <v>839</v>
      </c>
      <c r="G729" s="37"/>
      <c r="H729" s="37"/>
      <c r="I729" s="109"/>
      <c r="J729" s="37"/>
      <c r="K729" s="37"/>
      <c r="L729" s="40"/>
      <c r="M729" s="203"/>
      <c r="N729" s="204"/>
      <c r="O729" s="65"/>
      <c r="P729" s="65"/>
      <c r="Q729" s="65"/>
      <c r="R729" s="65"/>
      <c r="S729" s="65"/>
      <c r="T729" s="66"/>
      <c r="U729" s="35"/>
      <c r="V729" s="35"/>
      <c r="W729" s="35"/>
      <c r="X729" s="35"/>
      <c r="Y729" s="35"/>
      <c r="Z729" s="35"/>
      <c r="AA729" s="35"/>
      <c r="AB729" s="35"/>
      <c r="AC729" s="35"/>
      <c r="AD729" s="35"/>
      <c r="AE729" s="35"/>
      <c r="AT729" s="18" t="s">
        <v>127</v>
      </c>
      <c r="AU729" s="18" t="s">
        <v>78</v>
      </c>
    </row>
    <row r="730" spans="1:65" s="2" customFormat="1" ht="21.6" customHeight="1">
      <c r="A730" s="35"/>
      <c r="B730" s="36"/>
      <c r="C730" s="188" t="s">
        <v>841</v>
      </c>
      <c r="D730" s="188" t="s">
        <v>121</v>
      </c>
      <c r="E730" s="189" t="s">
        <v>842</v>
      </c>
      <c r="F730" s="190" t="s">
        <v>843</v>
      </c>
      <c r="G730" s="191" t="s">
        <v>233</v>
      </c>
      <c r="H730" s="192">
        <v>2</v>
      </c>
      <c r="I730" s="193"/>
      <c r="J730" s="194">
        <f>ROUND(I730*H730,2)</f>
        <v>0</v>
      </c>
      <c r="K730" s="190" t="s">
        <v>125</v>
      </c>
      <c r="L730" s="40"/>
      <c r="M730" s="195" t="s">
        <v>19</v>
      </c>
      <c r="N730" s="196" t="s">
        <v>41</v>
      </c>
      <c r="O730" s="65"/>
      <c r="P730" s="197">
        <f>O730*H730</f>
        <v>0</v>
      </c>
      <c r="Q730" s="197">
        <v>0</v>
      </c>
      <c r="R730" s="197">
        <f>Q730*H730</f>
        <v>0</v>
      </c>
      <c r="S730" s="197">
        <v>0</v>
      </c>
      <c r="T730" s="198">
        <f>S730*H730</f>
        <v>0</v>
      </c>
      <c r="U730" s="35"/>
      <c r="V730" s="35"/>
      <c r="W730" s="35"/>
      <c r="X730" s="35"/>
      <c r="Y730" s="35"/>
      <c r="Z730" s="35"/>
      <c r="AA730" s="35"/>
      <c r="AB730" s="35"/>
      <c r="AC730" s="35"/>
      <c r="AD730" s="35"/>
      <c r="AE730" s="35"/>
      <c r="AR730" s="199" t="s">
        <v>717</v>
      </c>
      <c r="AT730" s="199" t="s">
        <v>121</v>
      </c>
      <c r="AU730" s="199" t="s">
        <v>78</v>
      </c>
      <c r="AY730" s="18" t="s">
        <v>118</v>
      </c>
      <c r="BE730" s="200">
        <f>IF(N730="základní",J730,0)</f>
        <v>0</v>
      </c>
      <c r="BF730" s="200">
        <f>IF(N730="snížená",J730,0)</f>
        <v>0</v>
      </c>
      <c r="BG730" s="200">
        <f>IF(N730="zákl. přenesená",J730,0)</f>
        <v>0</v>
      </c>
      <c r="BH730" s="200">
        <f>IF(N730="sníž. přenesená",J730,0)</f>
        <v>0</v>
      </c>
      <c r="BI730" s="200">
        <f>IF(N730="nulová",J730,0)</f>
        <v>0</v>
      </c>
      <c r="BJ730" s="18" t="s">
        <v>78</v>
      </c>
      <c r="BK730" s="200">
        <f>ROUND(I730*H730,2)</f>
        <v>0</v>
      </c>
      <c r="BL730" s="18" t="s">
        <v>717</v>
      </c>
      <c r="BM730" s="199" t="s">
        <v>844</v>
      </c>
    </row>
    <row r="731" spans="1:65" s="2" customFormat="1" ht="19.2">
      <c r="A731" s="35"/>
      <c r="B731" s="36"/>
      <c r="C731" s="37"/>
      <c r="D731" s="201" t="s">
        <v>127</v>
      </c>
      <c r="E731" s="37"/>
      <c r="F731" s="202" t="s">
        <v>843</v>
      </c>
      <c r="G731" s="37"/>
      <c r="H731" s="37"/>
      <c r="I731" s="109"/>
      <c r="J731" s="37"/>
      <c r="K731" s="37"/>
      <c r="L731" s="40"/>
      <c r="M731" s="203"/>
      <c r="N731" s="204"/>
      <c r="O731" s="65"/>
      <c r="P731" s="65"/>
      <c r="Q731" s="65"/>
      <c r="R731" s="65"/>
      <c r="S731" s="65"/>
      <c r="T731" s="66"/>
      <c r="U731" s="35"/>
      <c r="V731" s="35"/>
      <c r="W731" s="35"/>
      <c r="X731" s="35"/>
      <c r="Y731" s="35"/>
      <c r="Z731" s="35"/>
      <c r="AA731" s="35"/>
      <c r="AB731" s="35"/>
      <c r="AC731" s="35"/>
      <c r="AD731" s="35"/>
      <c r="AE731" s="35"/>
      <c r="AT731" s="18" t="s">
        <v>127</v>
      </c>
      <c r="AU731" s="18" t="s">
        <v>78</v>
      </c>
    </row>
    <row r="732" spans="1:65" s="2" customFormat="1" ht="32.4" customHeight="1">
      <c r="A732" s="35"/>
      <c r="B732" s="36"/>
      <c r="C732" s="188" t="s">
        <v>580</v>
      </c>
      <c r="D732" s="188" t="s">
        <v>121</v>
      </c>
      <c r="E732" s="189" t="s">
        <v>845</v>
      </c>
      <c r="F732" s="190" t="s">
        <v>846</v>
      </c>
      <c r="G732" s="191" t="s">
        <v>233</v>
      </c>
      <c r="H732" s="192">
        <v>2</v>
      </c>
      <c r="I732" s="193"/>
      <c r="J732" s="194">
        <f>ROUND(I732*H732,2)</f>
        <v>0</v>
      </c>
      <c r="K732" s="190" t="s">
        <v>125</v>
      </c>
      <c r="L732" s="40"/>
      <c r="M732" s="195" t="s">
        <v>19</v>
      </c>
      <c r="N732" s="196" t="s">
        <v>41</v>
      </c>
      <c r="O732" s="65"/>
      <c r="P732" s="197">
        <f>O732*H732</f>
        <v>0</v>
      </c>
      <c r="Q732" s="197">
        <v>0</v>
      </c>
      <c r="R732" s="197">
        <f>Q732*H732</f>
        <v>0</v>
      </c>
      <c r="S732" s="197">
        <v>0</v>
      </c>
      <c r="T732" s="198">
        <f>S732*H732</f>
        <v>0</v>
      </c>
      <c r="U732" s="35"/>
      <c r="V732" s="35"/>
      <c r="W732" s="35"/>
      <c r="X732" s="35"/>
      <c r="Y732" s="35"/>
      <c r="Z732" s="35"/>
      <c r="AA732" s="35"/>
      <c r="AB732" s="35"/>
      <c r="AC732" s="35"/>
      <c r="AD732" s="35"/>
      <c r="AE732" s="35"/>
      <c r="AR732" s="199" t="s">
        <v>717</v>
      </c>
      <c r="AT732" s="199" t="s">
        <v>121</v>
      </c>
      <c r="AU732" s="199" t="s">
        <v>78</v>
      </c>
      <c r="AY732" s="18" t="s">
        <v>118</v>
      </c>
      <c r="BE732" s="200">
        <f>IF(N732="základní",J732,0)</f>
        <v>0</v>
      </c>
      <c r="BF732" s="200">
        <f>IF(N732="snížená",J732,0)</f>
        <v>0</v>
      </c>
      <c r="BG732" s="200">
        <f>IF(N732="zákl. přenesená",J732,0)</f>
        <v>0</v>
      </c>
      <c r="BH732" s="200">
        <f>IF(N732="sníž. přenesená",J732,0)</f>
        <v>0</v>
      </c>
      <c r="BI732" s="200">
        <f>IF(N732="nulová",J732,0)</f>
        <v>0</v>
      </c>
      <c r="BJ732" s="18" t="s">
        <v>78</v>
      </c>
      <c r="BK732" s="200">
        <f>ROUND(I732*H732,2)</f>
        <v>0</v>
      </c>
      <c r="BL732" s="18" t="s">
        <v>717</v>
      </c>
      <c r="BM732" s="199" t="s">
        <v>847</v>
      </c>
    </row>
    <row r="733" spans="1:65" s="2" customFormat="1" ht="28.8">
      <c r="A733" s="35"/>
      <c r="B733" s="36"/>
      <c r="C733" s="37"/>
      <c r="D733" s="201" t="s">
        <v>127</v>
      </c>
      <c r="E733" s="37"/>
      <c r="F733" s="202" t="s">
        <v>846</v>
      </c>
      <c r="G733" s="37"/>
      <c r="H733" s="37"/>
      <c r="I733" s="109"/>
      <c r="J733" s="37"/>
      <c r="K733" s="37"/>
      <c r="L733" s="40"/>
      <c r="M733" s="203"/>
      <c r="N733" s="204"/>
      <c r="O733" s="65"/>
      <c r="P733" s="65"/>
      <c r="Q733" s="65"/>
      <c r="R733" s="65"/>
      <c r="S733" s="65"/>
      <c r="T733" s="66"/>
      <c r="U733" s="35"/>
      <c r="V733" s="35"/>
      <c r="W733" s="35"/>
      <c r="X733" s="35"/>
      <c r="Y733" s="35"/>
      <c r="Z733" s="35"/>
      <c r="AA733" s="35"/>
      <c r="AB733" s="35"/>
      <c r="AC733" s="35"/>
      <c r="AD733" s="35"/>
      <c r="AE733" s="35"/>
      <c r="AT733" s="18" t="s">
        <v>127</v>
      </c>
      <c r="AU733" s="18" t="s">
        <v>78</v>
      </c>
    </row>
    <row r="734" spans="1:65" s="13" customFormat="1" ht="10.199999999999999">
      <c r="B734" s="205"/>
      <c r="C734" s="206"/>
      <c r="D734" s="201" t="s">
        <v>128</v>
      </c>
      <c r="E734" s="207" t="s">
        <v>19</v>
      </c>
      <c r="F734" s="208" t="s">
        <v>848</v>
      </c>
      <c r="G734" s="206"/>
      <c r="H734" s="209">
        <v>2</v>
      </c>
      <c r="I734" s="210"/>
      <c r="J734" s="206"/>
      <c r="K734" s="206"/>
      <c r="L734" s="211"/>
      <c r="M734" s="212"/>
      <c r="N734" s="213"/>
      <c r="O734" s="213"/>
      <c r="P734" s="213"/>
      <c r="Q734" s="213"/>
      <c r="R734" s="213"/>
      <c r="S734" s="213"/>
      <c r="T734" s="214"/>
      <c r="AT734" s="215" t="s">
        <v>128</v>
      </c>
      <c r="AU734" s="215" t="s">
        <v>78</v>
      </c>
      <c r="AV734" s="13" t="s">
        <v>80</v>
      </c>
      <c r="AW734" s="13" t="s">
        <v>32</v>
      </c>
      <c r="AX734" s="13" t="s">
        <v>70</v>
      </c>
      <c r="AY734" s="215" t="s">
        <v>118</v>
      </c>
    </row>
    <row r="735" spans="1:65" s="14" customFormat="1" ht="10.199999999999999">
      <c r="B735" s="216"/>
      <c r="C735" s="217"/>
      <c r="D735" s="201" t="s">
        <v>128</v>
      </c>
      <c r="E735" s="218" t="s">
        <v>19</v>
      </c>
      <c r="F735" s="219" t="s">
        <v>136</v>
      </c>
      <c r="G735" s="217"/>
      <c r="H735" s="220">
        <v>2</v>
      </c>
      <c r="I735" s="221"/>
      <c r="J735" s="217"/>
      <c r="K735" s="217"/>
      <c r="L735" s="222"/>
      <c r="M735" s="223"/>
      <c r="N735" s="224"/>
      <c r="O735" s="224"/>
      <c r="P735" s="224"/>
      <c r="Q735" s="224"/>
      <c r="R735" s="224"/>
      <c r="S735" s="224"/>
      <c r="T735" s="225"/>
      <c r="AT735" s="226" t="s">
        <v>128</v>
      </c>
      <c r="AU735" s="226" t="s">
        <v>78</v>
      </c>
      <c r="AV735" s="14" t="s">
        <v>126</v>
      </c>
      <c r="AW735" s="14" t="s">
        <v>32</v>
      </c>
      <c r="AX735" s="14" t="s">
        <v>78</v>
      </c>
      <c r="AY735" s="226" t="s">
        <v>118</v>
      </c>
    </row>
    <row r="736" spans="1:65" s="2" customFormat="1" ht="32.4" customHeight="1">
      <c r="A736" s="35"/>
      <c r="B736" s="36"/>
      <c r="C736" s="188" t="s">
        <v>849</v>
      </c>
      <c r="D736" s="188" t="s">
        <v>121</v>
      </c>
      <c r="E736" s="189" t="s">
        <v>850</v>
      </c>
      <c r="F736" s="190" t="s">
        <v>851</v>
      </c>
      <c r="G736" s="191" t="s">
        <v>233</v>
      </c>
      <c r="H736" s="192">
        <v>3</v>
      </c>
      <c r="I736" s="193"/>
      <c r="J736" s="194">
        <f>ROUND(I736*H736,2)</f>
        <v>0</v>
      </c>
      <c r="K736" s="190" t="s">
        <v>125</v>
      </c>
      <c r="L736" s="40"/>
      <c r="M736" s="195" t="s">
        <v>19</v>
      </c>
      <c r="N736" s="196" t="s">
        <v>41</v>
      </c>
      <c r="O736" s="65"/>
      <c r="P736" s="197">
        <f>O736*H736</f>
        <v>0</v>
      </c>
      <c r="Q736" s="197">
        <v>0</v>
      </c>
      <c r="R736" s="197">
        <f>Q736*H736</f>
        <v>0</v>
      </c>
      <c r="S736" s="197">
        <v>0</v>
      </c>
      <c r="T736" s="198">
        <f>S736*H736</f>
        <v>0</v>
      </c>
      <c r="U736" s="35"/>
      <c r="V736" s="35"/>
      <c r="W736" s="35"/>
      <c r="X736" s="35"/>
      <c r="Y736" s="35"/>
      <c r="Z736" s="35"/>
      <c r="AA736" s="35"/>
      <c r="AB736" s="35"/>
      <c r="AC736" s="35"/>
      <c r="AD736" s="35"/>
      <c r="AE736" s="35"/>
      <c r="AR736" s="199" t="s">
        <v>717</v>
      </c>
      <c r="AT736" s="199" t="s">
        <v>121</v>
      </c>
      <c r="AU736" s="199" t="s">
        <v>78</v>
      </c>
      <c r="AY736" s="18" t="s">
        <v>118</v>
      </c>
      <c r="BE736" s="200">
        <f>IF(N736="základní",J736,0)</f>
        <v>0</v>
      </c>
      <c r="BF736" s="200">
        <f>IF(N736="snížená",J736,0)</f>
        <v>0</v>
      </c>
      <c r="BG736" s="200">
        <f>IF(N736="zákl. přenesená",J736,0)</f>
        <v>0</v>
      </c>
      <c r="BH736" s="200">
        <f>IF(N736="sníž. přenesená",J736,0)</f>
        <v>0</v>
      </c>
      <c r="BI736" s="200">
        <f>IF(N736="nulová",J736,0)</f>
        <v>0</v>
      </c>
      <c r="BJ736" s="18" t="s">
        <v>78</v>
      </c>
      <c r="BK736" s="200">
        <f>ROUND(I736*H736,2)</f>
        <v>0</v>
      </c>
      <c r="BL736" s="18" t="s">
        <v>717</v>
      </c>
      <c r="BM736" s="199" t="s">
        <v>852</v>
      </c>
    </row>
    <row r="737" spans="1:65" s="2" customFormat="1" ht="28.8">
      <c r="A737" s="35"/>
      <c r="B737" s="36"/>
      <c r="C737" s="37"/>
      <c r="D737" s="201" t="s">
        <v>127</v>
      </c>
      <c r="E737" s="37"/>
      <c r="F737" s="202" t="s">
        <v>851</v>
      </c>
      <c r="G737" s="37"/>
      <c r="H737" s="37"/>
      <c r="I737" s="109"/>
      <c r="J737" s="37"/>
      <c r="K737" s="37"/>
      <c r="L737" s="40"/>
      <c r="M737" s="203"/>
      <c r="N737" s="204"/>
      <c r="O737" s="65"/>
      <c r="P737" s="65"/>
      <c r="Q737" s="65"/>
      <c r="R737" s="65"/>
      <c r="S737" s="65"/>
      <c r="T737" s="66"/>
      <c r="U737" s="35"/>
      <c r="V737" s="35"/>
      <c r="W737" s="35"/>
      <c r="X737" s="35"/>
      <c r="Y737" s="35"/>
      <c r="Z737" s="35"/>
      <c r="AA737" s="35"/>
      <c r="AB737" s="35"/>
      <c r="AC737" s="35"/>
      <c r="AD737" s="35"/>
      <c r="AE737" s="35"/>
      <c r="AT737" s="18" t="s">
        <v>127</v>
      </c>
      <c r="AU737" s="18" t="s">
        <v>78</v>
      </c>
    </row>
    <row r="738" spans="1:65" s="13" customFormat="1" ht="10.199999999999999">
      <c r="B738" s="205"/>
      <c r="C738" s="206"/>
      <c r="D738" s="201" t="s">
        <v>128</v>
      </c>
      <c r="E738" s="207" t="s">
        <v>19</v>
      </c>
      <c r="F738" s="208" t="s">
        <v>853</v>
      </c>
      <c r="G738" s="206"/>
      <c r="H738" s="209">
        <v>1</v>
      </c>
      <c r="I738" s="210"/>
      <c r="J738" s="206"/>
      <c r="K738" s="206"/>
      <c r="L738" s="211"/>
      <c r="M738" s="212"/>
      <c r="N738" s="213"/>
      <c r="O738" s="213"/>
      <c r="P738" s="213"/>
      <c r="Q738" s="213"/>
      <c r="R738" s="213"/>
      <c r="S738" s="213"/>
      <c r="T738" s="214"/>
      <c r="AT738" s="215" t="s">
        <v>128</v>
      </c>
      <c r="AU738" s="215" t="s">
        <v>78</v>
      </c>
      <c r="AV738" s="13" t="s">
        <v>80</v>
      </c>
      <c r="AW738" s="13" t="s">
        <v>32</v>
      </c>
      <c r="AX738" s="13" t="s">
        <v>70</v>
      </c>
      <c r="AY738" s="215" t="s">
        <v>118</v>
      </c>
    </row>
    <row r="739" spans="1:65" s="13" customFormat="1" ht="10.199999999999999">
      <c r="B739" s="205"/>
      <c r="C739" s="206"/>
      <c r="D739" s="201" t="s">
        <v>128</v>
      </c>
      <c r="E739" s="207" t="s">
        <v>19</v>
      </c>
      <c r="F739" s="208" t="s">
        <v>854</v>
      </c>
      <c r="G739" s="206"/>
      <c r="H739" s="209">
        <v>2</v>
      </c>
      <c r="I739" s="210"/>
      <c r="J739" s="206"/>
      <c r="K739" s="206"/>
      <c r="L739" s="211"/>
      <c r="M739" s="212"/>
      <c r="N739" s="213"/>
      <c r="O739" s="213"/>
      <c r="P739" s="213"/>
      <c r="Q739" s="213"/>
      <c r="R739" s="213"/>
      <c r="S739" s="213"/>
      <c r="T739" s="214"/>
      <c r="AT739" s="215" t="s">
        <v>128</v>
      </c>
      <c r="AU739" s="215" t="s">
        <v>78</v>
      </c>
      <c r="AV739" s="13" t="s">
        <v>80</v>
      </c>
      <c r="AW739" s="13" t="s">
        <v>32</v>
      </c>
      <c r="AX739" s="13" t="s">
        <v>70</v>
      </c>
      <c r="AY739" s="215" t="s">
        <v>118</v>
      </c>
    </row>
    <row r="740" spans="1:65" s="14" customFormat="1" ht="10.199999999999999">
      <c r="B740" s="216"/>
      <c r="C740" s="217"/>
      <c r="D740" s="201" t="s">
        <v>128</v>
      </c>
      <c r="E740" s="218" t="s">
        <v>19</v>
      </c>
      <c r="F740" s="219" t="s">
        <v>136</v>
      </c>
      <c r="G740" s="217"/>
      <c r="H740" s="220">
        <v>3</v>
      </c>
      <c r="I740" s="221"/>
      <c r="J740" s="217"/>
      <c r="K740" s="217"/>
      <c r="L740" s="222"/>
      <c r="M740" s="223"/>
      <c r="N740" s="224"/>
      <c r="O740" s="224"/>
      <c r="P740" s="224"/>
      <c r="Q740" s="224"/>
      <c r="R740" s="224"/>
      <c r="S740" s="224"/>
      <c r="T740" s="225"/>
      <c r="AT740" s="226" t="s">
        <v>128</v>
      </c>
      <c r="AU740" s="226" t="s">
        <v>78</v>
      </c>
      <c r="AV740" s="14" t="s">
        <v>126</v>
      </c>
      <c r="AW740" s="14" t="s">
        <v>32</v>
      </c>
      <c r="AX740" s="14" t="s">
        <v>78</v>
      </c>
      <c r="AY740" s="226" t="s">
        <v>118</v>
      </c>
    </row>
    <row r="741" spans="1:65" s="2" customFormat="1" ht="32.4" customHeight="1">
      <c r="A741" s="35"/>
      <c r="B741" s="36"/>
      <c r="C741" s="188" t="s">
        <v>584</v>
      </c>
      <c r="D741" s="188" t="s">
        <v>121</v>
      </c>
      <c r="E741" s="189" t="s">
        <v>855</v>
      </c>
      <c r="F741" s="190" t="s">
        <v>856</v>
      </c>
      <c r="G741" s="191" t="s">
        <v>152</v>
      </c>
      <c r="H741" s="192">
        <v>1917.482</v>
      </c>
      <c r="I741" s="193"/>
      <c r="J741" s="194">
        <f>ROUND(I741*H741,2)</f>
        <v>0</v>
      </c>
      <c r="K741" s="190" t="s">
        <v>125</v>
      </c>
      <c r="L741" s="40"/>
      <c r="M741" s="195" t="s">
        <v>19</v>
      </c>
      <c r="N741" s="196" t="s">
        <v>41</v>
      </c>
      <c r="O741" s="65"/>
      <c r="P741" s="197">
        <f>O741*H741</f>
        <v>0</v>
      </c>
      <c r="Q741" s="197">
        <v>0</v>
      </c>
      <c r="R741" s="197">
        <f>Q741*H741</f>
        <v>0</v>
      </c>
      <c r="S741" s="197">
        <v>0</v>
      </c>
      <c r="T741" s="198">
        <f>S741*H741</f>
        <v>0</v>
      </c>
      <c r="U741" s="35"/>
      <c r="V741" s="35"/>
      <c r="W741" s="35"/>
      <c r="X741" s="35"/>
      <c r="Y741" s="35"/>
      <c r="Z741" s="35"/>
      <c r="AA741" s="35"/>
      <c r="AB741" s="35"/>
      <c r="AC741" s="35"/>
      <c r="AD741" s="35"/>
      <c r="AE741" s="35"/>
      <c r="AR741" s="199" t="s">
        <v>717</v>
      </c>
      <c r="AT741" s="199" t="s">
        <v>121</v>
      </c>
      <c r="AU741" s="199" t="s">
        <v>78</v>
      </c>
      <c r="AY741" s="18" t="s">
        <v>118</v>
      </c>
      <c r="BE741" s="200">
        <f>IF(N741="základní",J741,0)</f>
        <v>0</v>
      </c>
      <c r="BF741" s="200">
        <f>IF(N741="snížená",J741,0)</f>
        <v>0</v>
      </c>
      <c r="BG741" s="200">
        <f>IF(N741="zákl. přenesená",J741,0)</f>
        <v>0</v>
      </c>
      <c r="BH741" s="200">
        <f>IF(N741="sníž. přenesená",J741,0)</f>
        <v>0</v>
      </c>
      <c r="BI741" s="200">
        <f>IF(N741="nulová",J741,0)</f>
        <v>0</v>
      </c>
      <c r="BJ741" s="18" t="s">
        <v>78</v>
      </c>
      <c r="BK741" s="200">
        <f>ROUND(I741*H741,2)</f>
        <v>0</v>
      </c>
      <c r="BL741" s="18" t="s">
        <v>717</v>
      </c>
      <c r="BM741" s="199" t="s">
        <v>857</v>
      </c>
    </row>
    <row r="742" spans="1:65" s="2" customFormat="1" ht="28.8">
      <c r="A742" s="35"/>
      <c r="B742" s="36"/>
      <c r="C742" s="37"/>
      <c r="D742" s="201" t="s">
        <v>127</v>
      </c>
      <c r="E742" s="37"/>
      <c r="F742" s="202" t="s">
        <v>858</v>
      </c>
      <c r="G742" s="37"/>
      <c r="H742" s="37"/>
      <c r="I742" s="109"/>
      <c r="J742" s="37"/>
      <c r="K742" s="37"/>
      <c r="L742" s="40"/>
      <c r="M742" s="203"/>
      <c r="N742" s="204"/>
      <c r="O742" s="65"/>
      <c r="P742" s="65"/>
      <c r="Q742" s="65"/>
      <c r="R742" s="65"/>
      <c r="S742" s="65"/>
      <c r="T742" s="66"/>
      <c r="U742" s="35"/>
      <c r="V742" s="35"/>
      <c r="W742" s="35"/>
      <c r="X742" s="35"/>
      <c r="Y742" s="35"/>
      <c r="Z742" s="35"/>
      <c r="AA742" s="35"/>
      <c r="AB742" s="35"/>
      <c r="AC742" s="35"/>
      <c r="AD742" s="35"/>
      <c r="AE742" s="35"/>
      <c r="AT742" s="18" t="s">
        <v>127</v>
      </c>
      <c r="AU742" s="18" t="s">
        <v>78</v>
      </c>
    </row>
    <row r="743" spans="1:65" s="13" customFormat="1" ht="10.199999999999999">
      <c r="B743" s="205"/>
      <c r="C743" s="206"/>
      <c r="D743" s="201" t="s">
        <v>128</v>
      </c>
      <c r="E743" s="207" t="s">
        <v>19</v>
      </c>
      <c r="F743" s="208" t="s">
        <v>859</v>
      </c>
      <c r="G743" s="206"/>
      <c r="H743" s="209">
        <v>352.52699999999999</v>
      </c>
      <c r="I743" s="210"/>
      <c r="J743" s="206"/>
      <c r="K743" s="206"/>
      <c r="L743" s="211"/>
      <c r="M743" s="212"/>
      <c r="N743" s="213"/>
      <c r="O743" s="213"/>
      <c r="P743" s="213"/>
      <c r="Q743" s="213"/>
      <c r="R743" s="213"/>
      <c r="S743" s="213"/>
      <c r="T743" s="214"/>
      <c r="AT743" s="215" t="s">
        <v>128</v>
      </c>
      <c r="AU743" s="215" t="s">
        <v>78</v>
      </c>
      <c r="AV743" s="13" t="s">
        <v>80</v>
      </c>
      <c r="AW743" s="13" t="s">
        <v>32</v>
      </c>
      <c r="AX743" s="13" t="s">
        <v>70</v>
      </c>
      <c r="AY743" s="215" t="s">
        <v>118</v>
      </c>
    </row>
    <row r="744" spans="1:65" s="13" customFormat="1" ht="10.199999999999999">
      <c r="B744" s="205"/>
      <c r="C744" s="206"/>
      <c r="D744" s="201" t="s">
        <v>128</v>
      </c>
      <c r="E744" s="207" t="s">
        <v>19</v>
      </c>
      <c r="F744" s="208" t="s">
        <v>860</v>
      </c>
      <c r="G744" s="206"/>
      <c r="H744" s="209">
        <v>169.12799999999999</v>
      </c>
      <c r="I744" s="210"/>
      <c r="J744" s="206"/>
      <c r="K744" s="206"/>
      <c r="L744" s="211"/>
      <c r="M744" s="212"/>
      <c r="N744" s="213"/>
      <c r="O744" s="213"/>
      <c r="P744" s="213"/>
      <c r="Q744" s="213"/>
      <c r="R744" s="213"/>
      <c r="S744" s="213"/>
      <c r="T744" s="214"/>
      <c r="AT744" s="215" t="s">
        <v>128</v>
      </c>
      <c r="AU744" s="215" t="s">
        <v>78</v>
      </c>
      <c r="AV744" s="13" t="s">
        <v>80</v>
      </c>
      <c r="AW744" s="13" t="s">
        <v>32</v>
      </c>
      <c r="AX744" s="13" t="s">
        <v>70</v>
      </c>
      <c r="AY744" s="215" t="s">
        <v>118</v>
      </c>
    </row>
    <row r="745" spans="1:65" s="13" customFormat="1" ht="10.199999999999999">
      <c r="B745" s="205"/>
      <c r="C745" s="206"/>
      <c r="D745" s="201" t="s">
        <v>128</v>
      </c>
      <c r="E745" s="207" t="s">
        <v>19</v>
      </c>
      <c r="F745" s="208" t="s">
        <v>861</v>
      </c>
      <c r="G745" s="206"/>
      <c r="H745" s="209">
        <v>367.02699999999999</v>
      </c>
      <c r="I745" s="210"/>
      <c r="J745" s="206"/>
      <c r="K745" s="206"/>
      <c r="L745" s="211"/>
      <c r="M745" s="212"/>
      <c r="N745" s="213"/>
      <c r="O745" s="213"/>
      <c r="P745" s="213"/>
      <c r="Q745" s="213"/>
      <c r="R745" s="213"/>
      <c r="S745" s="213"/>
      <c r="T745" s="214"/>
      <c r="AT745" s="215" t="s">
        <v>128</v>
      </c>
      <c r="AU745" s="215" t="s">
        <v>78</v>
      </c>
      <c r="AV745" s="13" t="s">
        <v>80</v>
      </c>
      <c r="AW745" s="13" t="s">
        <v>32</v>
      </c>
      <c r="AX745" s="13" t="s">
        <v>70</v>
      </c>
      <c r="AY745" s="215" t="s">
        <v>118</v>
      </c>
    </row>
    <row r="746" spans="1:65" s="13" customFormat="1" ht="10.199999999999999">
      <c r="B746" s="205"/>
      <c r="C746" s="206"/>
      <c r="D746" s="201" t="s">
        <v>128</v>
      </c>
      <c r="E746" s="207" t="s">
        <v>19</v>
      </c>
      <c r="F746" s="208" t="s">
        <v>862</v>
      </c>
      <c r="G746" s="206"/>
      <c r="H746" s="209">
        <v>324</v>
      </c>
      <c r="I746" s="210"/>
      <c r="J746" s="206"/>
      <c r="K746" s="206"/>
      <c r="L746" s="211"/>
      <c r="M746" s="212"/>
      <c r="N746" s="213"/>
      <c r="O746" s="213"/>
      <c r="P746" s="213"/>
      <c r="Q746" s="213"/>
      <c r="R746" s="213"/>
      <c r="S746" s="213"/>
      <c r="T746" s="214"/>
      <c r="AT746" s="215" t="s">
        <v>128</v>
      </c>
      <c r="AU746" s="215" t="s">
        <v>78</v>
      </c>
      <c r="AV746" s="13" t="s">
        <v>80</v>
      </c>
      <c r="AW746" s="13" t="s">
        <v>32</v>
      </c>
      <c r="AX746" s="13" t="s">
        <v>70</v>
      </c>
      <c r="AY746" s="215" t="s">
        <v>118</v>
      </c>
    </row>
    <row r="747" spans="1:65" s="13" customFormat="1" ht="10.199999999999999">
      <c r="B747" s="205"/>
      <c r="C747" s="206"/>
      <c r="D747" s="201" t="s">
        <v>128</v>
      </c>
      <c r="E747" s="207" t="s">
        <v>19</v>
      </c>
      <c r="F747" s="208" t="s">
        <v>863</v>
      </c>
      <c r="G747" s="206"/>
      <c r="H747" s="209">
        <v>464.8</v>
      </c>
      <c r="I747" s="210"/>
      <c r="J747" s="206"/>
      <c r="K747" s="206"/>
      <c r="L747" s="211"/>
      <c r="M747" s="212"/>
      <c r="N747" s="213"/>
      <c r="O747" s="213"/>
      <c r="P747" s="213"/>
      <c r="Q747" s="213"/>
      <c r="R747" s="213"/>
      <c r="S747" s="213"/>
      <c r="T747" s="214"/>
      <c r="AT747" s="215" t="s">
        <v>128</v>
      </c>
      <c r="AU747" s="215" t="s">
        <v>78</v>
      </c>
      <c r="AV747" s="13" t="s">
        <v>80</v>
      </c>
      <c r="AW747" s="13" t="s">
        <v>32</v>
      </c>
      <c r="AX747" s="13" t="s">
        <v>70</v>
      </c>
      <c r="AY747" s="215" t="s">
        <v>118</v>
      </c>
    </row>
    <row r="748" spans="1:65" s="13" customFormat="1" ht="10.199999999999999">
      <c r="B748" s="205"/>
      <c r="C748" s="206"/>
      <c r="D748" s="201" t="s">
        <v>128</v>
      </c>
      <c r="E748" s="207" t="s">
        <v>19</v>
      </c>
      <c r="F748" s="208" t="s">
        <v>864</v>
      </c>
      <c r="G748" s="206"/>
      <c r="H748" s="209">
        <v>240</v>
      </c>
      <c r="I748" s="210"/>
      <c r="J748" s="206"/>
      <c r="K748" s="206"/>
      <c r="L748" s="211"/>
      <c r="M748" s="212"/>
      <c r="N748" s="213"/>
      <c r="O748" s="213"/>
      <c r="P748" s="213"/>
      <c r="Q748" s="213"/>
      <c r="R748" s="213"/>
      <c r="S748" s="213"/>
      <c r="T748" s="214"/>
      <c r="AT748" s="215" t="s">
        <v>128</v>
      </c>
      <c r="AU748" s="215" t="s">
        <v>78</v>
      </c>
      <c r="AV748" s="13" t="s">
        <v>80</v>
      </c>
      <c r="AW748" s="13" t="s">
        <v>32</v>
      </c>
      <c r="AX748" s="13" t="s">
        <v>70</v>
      </c>
      <c r="AY748" s="215" t="s">
        <v>118</v>
      </c>
    </row>
    <row r="749" spans="1:65" s="14" customFormat="1" ht="10.199999999999999">
      <c r="B749" s="216"/>
      <c r="C749" s="217"/>
      <c r="D749" s="201" t="s">
        <v>128</v>
      </c>
      <c r="E749" s="218" t="s">
        <v>19</v>
      </c>
      <c r="F749" s="219" t="s">
        <v>136</v>
      </c>
      <c r="G749" s="217"/>
      <c r="H749" s="220">
        <v>1917.482</v>
      </c>
      <c r="I749" s="221"/>
      <c r="J749" s="217"/>
      <c r="K749" s="217"/>
      <c r="L749" s="222"/>
      <c r="M749" s="223"/>
      <c r="N749" s="224"/>
      <c r="O749" s="224"/>
      <c r="P749" s="224"/>
      <c r="Q749" s="224"/>
      <c r="R749" s="224"/>
      <c r="S749" s="224"/>
      <c r="T749" s="225"/>
      <c r="AT749" s="226" t="s">
        <v>128</v>
      </c>
      <c r="AU749" s="226" t="s">
        <v>78</v>
      </c>
      <c r="AV749" s="14" t="s">
        <v>126</v>
      </c>
      <c r="AW749" s="14" t="s">
        <v>32</v>
      </c>
      <c r="AX749" s="14" t="s">
        <v>78</v>
      </c>
      <c r="AY749" s="226" t="s">
        <v>118</v>
      </c>
    </row>
    <row r="750" spans="1:65" s="2" customFormat="1" ht="32.4" customHeight="1">
      <c r="A750" s="35"/>
      <c r="B750" s="36"/>
      <c r="C750" s="188" t="s">
        <v>865</v>
      </c>
      <c r="D750" s="188" t="s">
        <v>121</v>
      </c>
      <c r="E750" s="189" t="s">
        <v>866</v>
      </c>
      <c r="F750" s="190" t="s">
        <v>867</v>
      </c>
      <c r="G750" s="191" t="s">
        <v>152</v>
      </c>
      <c r="H750" s="192">
        <v>191.84700000000001</v>
      </c>
      <c r="I750" s="193"/>
      <c r="J750" s="194">
        <f>ROUND(I750*H750,2)</f>
        <v>0</v>
      </c>
      <c r="K750" s="190" t="s">
        <v>125</v>
      </c>
      <c r="L750" s="40"/>
      <c r="M750" s="195" t="s">
        <v>19</v>
      </c>
      <c r="N750" s="196" t="s">
        <v>41</v>
      </c>
      <c r="O750" s="65"/>
      <c r="P750" s="197">
        <f>O750*H750</f>
        <v>0</v>
      </c>
      <c r="Q750" s="197">
        <v>0</v>
      </c>
      <c r="R750" s="197">
        <f>Q750*H750</f>
        <v>0</v>
      </c>
      <c r="S750" s="197">
        <v>0</v>
      </c>
      <c r="T750" s="198">
        <f>S750*H750</f>
        <v>0</v>
      </c>
      <c r="U750" s="35"/>
      <c r="V750" s="35"/>
      <c r="W750" s="35"/>
      <c r="X750" s="35"/>
      <c r="Y750" s="35"/>
      <c r="Z750" s="35"/>
      <c r="AA750" s="35"/>
      <c r="AB750" s="35"/>
      <c r="AC750" s="35"/>
      <c r="AD750" s="35"/>
      <c r="AE750" s="35"/>
      <c r="AR750" s="199" t="s">
        <v>717</v>
      </c>
      <c r="AT750" s="199" t="s">
        <v>121</v>
      </c>
      <c r="AU750" s="199" t="s">
        <v>78</v>
      </c>
      <c r="AY750" s="18" t="s">
        <v>118</v>
      </c>
      <c r="BE750" s="200">
        <f>IF(N750="základní",J750,0)</f>
        <v>0</v>
      </c>
      <c r="BF750" s="200">
        <f>IF(N750="snížená",J750,0)</f>
        <v>0</v>
      </c>
      <c r="BG750" s="200">
        <f>IF(N750="zákl. přenesená",J750,0)</f>
        <v>0</v>
      </c>
      <c r="BH750" s="200">
        <f>IF(N750="sníž. přenesená",J750,0)</f>
        <v>0</v>
      </c>
      <c r="BI750" s="200">
        <f>IF(N750="nulová",J750,0)</f>
        <v>0</v>
      </c>
      <c r="BJ750" s="18" t="s">
        <v>78</v>
      </c>
      <c r="BK750" s="200">
        <f>ROUND(I750*H750,2)</f>
        <v>0</v>
      </c>
      <c r="BL750" s="18" t="s">
        <v>717</v>
      </c>
      <c r="BM750" s="199" t="s">
        <v>868</v>
      </c>
    </row>
    <row r="751" spans="1:65" s="2" customFormat="1" ht="28.8">
      <c r="A751" s="35"/>
      <c r="B751" s="36"/>
      <c r="C751" s="37"/>
      <c r="D751" s="201" t="s">
        <v>127</v>
      </c>
      <c r="E751" s="37"/>
      <c r="F751" s="202" t="s">
        <v>869</v>
      </c>
      <c r="G751" s="37"/>
      <c r="H751" s="37"/>
      <c r="I751" s="109"/>
      <c r="J751" s="37"/>
      <c r="K751" s="37"/>
      <c r="L751" s="40"/>
      <c r="M751" s="203"/>
      <c r="N751" s="204"/>
      <c r="O751" s="65"/>
      <c r="P751" s="65"/>
      <c r="Q751" s="65"/>
      <c r="R751" s="65"/>
      <c r="S751" s="65"/>
      <c r="T751" s="66"/>
      <c r="U751" s="35"/>
      <c r="V751" s="35"/>
      <c r="W751" s="35"/>
      <c r="X751" s="35"/>
      <c r="Y751" s="35"/>
      <c r="Z751" s="35"/>
      <c r="AA751" s="35"/>
      <c r="AB751" s="35"/>
      <c r="AC751" s="35"/>
      <c r="AD751" s="35"/>
      <c r="AE751" s="35"/>
      <c r="AT751" s="18" t="s">
        <v>127</v>
      </c>
      <c r="AU751" s="18" t="s">
        <v>78</v>
      </c>
    </row>
    <row r="752" spans="1:65" s="13" customFormat="1" ht="20.399999999999999">
      <c r="B752" s="205"/>
      <c r="C752" s="206"/>
      <c r="D752" s="201" t="s">
        <v>128</v>
      </c>
      <c r="E752" s="207" t="s">
        <v>19</v>
      </c>
      <c r="F752" s="208" t="s">
        <v>870</v>
      </c>
      <c r="G752" s="206"/>
      <c r="H752" s="209">
        <v>180</v>
      </c>
      <c r="I752" s="210"/>
      <c r="J752" s="206"/>
      <c r="K752" s="206"/>
      <c r="L752" s="211"/>
      <c r="M752" s="212"/>
      <c r="N752" s="213"/>
      <c r="O752" s="213"/>
      <c r="P752" s="213"/>
      <c r="Q752" s="213"/>
      <c r="R752" s="213"/>
      <c r="S752" s="213"/>
      <c r="T752" s="214"/>
      <c r="AT752" s="215" t="s">
        <v>128</v>
      </c>
      <c r="AU752" s="215" t="s">
        <v>78</v>
      </c>
      <c r="AV752" s="13" t="s">
        <v>80</v>
      </c>
      <c r="AW752" s="13" t="s">
        <v>32</v>
      </c>
      <c r="AX752" s="13" t="s">
        <v>70</v>
      </c>
      <c r="AY752" s="215" t="s">
        <v>118</v>
      </c>
    </row>
    <row r="753" spans="1:65" s="13" customFormat="1" ht="30.6">
      <c r="B753" s="205"/>
      <c r="C753" s="206"/>
      <c r="D753" s="201" t="s">
        <v>128</v>
      </c>
      <c r="E753" s="207" t="s">
        <v>19</v>
      </c>
      <c r="F753" s="208" t="s">
        <v>871</v>
      </c>
      <c r="G753" s="206"/>
      <c r="H753" s="209">
        <v>11.847</v>
      </c>
      <c r="I753" s="210"/>
      <c r="J753" s="206"/>
      <c r="K753" s="206"/>
      <c r="L753" s="211"/>
      <c r="M753" s="212"/>
      <c r="N753" s="213"/>
      <c r="O753" s="213"/>
      <c r="P753" s="213"/>
      <c r="Q753" s="213"/>
      <c r="R753" s="213"/>
      <c r="S753" s="213"/>
      <c r="T753" s="214"/>
      <c r="AT753" s="215" t="s">
        <v>128</v>
      </c>
      <c r="AU753" s="215" t="s">
        <v>78</v>
      </c>
      <c r="AV753" s="13" t="s">
        <v>80</v>
      </c>
      <c r="AW753" s="13" t="s">
        <v>32</v>
      </c>
      <c r="AX753" s="13" t="s">
        <v>70</v>
      </c>
      <c r="AY753" s="215" t="s">
        <v>118</v>
      </c>
    </row>
    <row r="754" spans="1:65" s="14" customFormat="1" ht="10.199999999999999">
      <c r="B754" s="216"/>
      <c r="C754" s="217"/>
      <c r="D754" s="201" t="s">
        <v>128</v>
      </c>
      <c r="E754" s="218" t="s">
        <v>19</v>
      </c>
      <c r="F754" s="219" t="s">
        <v>136</v>
      </c>
      <c r="G754" s="217"/>
      <c r="H754" s="220">
        <v>191.84700000000001</v>
      </c>
      <c r="I754" s="221"/>
      <c r="J754" s="217"/>
      <c r="K754" s="217"/>
      <c r="L754" s="222"/>
      <c r="M754" s="223"/>
      <c r="N754" s="224"/>
      <c r="O754" s="224"/>
      <c r="P754" s="224"/>
      <c r="Q754" s="224"/>
      <c r="R754" s="224"/>
      <c r="S754" s="224"/>
      <c r="T754" s="225"/>
      <c r="AT754" s="226" t="s">
        <v>128</v>
      </c>
      <c r="AU754" s="226" t="s">
        <v>78</v>
      </c>
      <c r="AV754" s="14" t="s">
        <v>126</v>
      </c>
      <c r="AW754" s="14" t="s">
        <v>32</v>
      </c>
      <c r="AX754" s="14" t="s">
        <v>78</v>
      </c>
      <c r="AY754" s="226" t="s">
        <v>118</v>
      </c>
    </row>
    <row r="755" spans="1:65" s="2" customFormat="1" ht="32.4" customHeight="1">
      <c r="A755" s="35"/>
      <c r="B755" s="36"/>
      <c r="C755" s="188" t="s">
        <v>587</v>
      </c>
      <c r="D755" s="188" t="s">
        <v>121</v>
      </c>
      <c r="E755" s="189" t="s">
        <v>872</v>
      </c>
      <c r="F755" s="190" t="s">
        <v>873</v>
      </c>
      <c r="G755" s="191" t="s">
        <v>152</v>
      </c>
      <c r="H755" s="192">
        <v>2689.9780000000001</v>
      </c>
      <c r="I755" s="193"/>
      <c r="J755" s="194">
        <f>ROUND(I755*H755,2)</f>
        <v>0</v>
      </c>
      <c r="K755" s="190" t="s">
        <v>125</v>
      </c>
      <c r="L755" s="40"/>
      <c r="M755" s="195" t="s">
        <v>19</v>
      </c>
      <c r="N755" s="196" t="s">
        <v>41</v>
      </c>
      <c r="O755" s="65"/>
      <c r="P755" s="197">
        <f>O755*H755</f>
        <v>0</v>
      </c>
      <c r="Q755" s="197">
        <v>0</v>
      </c>
      <c r="R755" s="197">
        <f>Q755*H755</f>
        <v>0</v>
      </c>
      <c r="S755" s="197">
        <v>0</v>
      </c>
      <c r="T755" s="198">
        <f>S755*H755</f>
        <v>0</v>
      </c>
      <c r="U755" s="35"/>
      <c r="V755" s="35"/>
      <c r="W755" s="35"/>
      <c r="X755" s="35"/>
      <c r="Y755" s="35"/>
      <c r="Z755" s="35"/>
      <c r="AA755" s="35"/>
      <c r="AB755" s="35"/>
      <c r="AC755" s="35"/>
      <c r="AD755" s="35"/>
      <c r="AE755" s="35"/>
      <c r="AR755" s="199" t="s">
        <v>717</v>
      </c>
      <c r="AT755" s="199" t="s">
        <v>121</v>
      </c>
      <c r="AU755" s="199" t="s">
        <v>78</v>
      </c>
      <c r="AY755" s="18" t="s">
        <v>118</v>
      </c>
      <c r="BE755" s="200">
        <f>IF(N755="základní",J755,0)</f>
        <v>0</v>
      </c>
      <c r="BF755" s="200">
        <f>IF(N755="snížená",J755,0)</f>
        <v>0</v>
      </c>
      <c r="BG755" s="200">
        <f>IF(N755="zákl. přenesená",J755,0)</f>
        <v>0</v>
      </c>
      <c r="BH755" s="200">
        <f>IF(N755="sníž. přenesená",J755,0)</f>
        <v>0</v>
      </c>
      <c r="BI755" s="200">
        <f>IF(N755="nulová",J755,0)</f>
        <v>0</v>
      </c>
      <c r="BJ755" s="18" t="s">
        <v>78</v>
      </c>
      <c r="BK755" s="200">
        <f>ROUND(I755*H755,2)</f>
        <v>0</v>
      </c>
      <c r="BL755" s="18" t="s">
        <v>717</v>
      </c>
      <c r="BM755" s="199" t="s">
        <v>874</v>
      </c>
    </row>
    <row r="756" spans="1:65" s="2" customFormat="1" ht="28.8">
      <c r="A756" s="35"/>
      <c r="B756" s="36"/>
      <c r="C756" s="37"/>
      <c r="D756" s="201" t="s">
        <v>127</v>
      </c>
      <c r="E756" s="37"/>
      <c r="F756" s="202" t="s">
        <v>875</v>
      </c>
      <c r="G756" s="37"/>
      <c r="H756" s="37"/>
      <c r="I756" s="109"/>
      <c r="J756" s="37"/>
      <c r="K756" s="37"/>
      <c r="L756" s="40"/>
      <c r="M756" s="203"/>
      <c r="N756" s="204"/>
      <c r="O756" s="65"/>
      <c r="P756" s="65"/>
      <c r="Q756" s="65"/>
      <c r="R756" s="65"/>
      <c r="S756" s="65"/>
      <c r="T756" s="66"/>
      <c r="U756" s="35"/>
      <c r="V756" s="35"/>
      <c r="W756" s="35"/>
      <c r="X756" s="35"/>
      <c r="Y756" s="35"/>
      <c r="Z756" s="35"/>
      <c r="AA756" s="35"/>
      <c r="AB756" s="35"/>
      <c r="AC756" s="35"/>
      <c r="AD756" s="35"/>
      <c r="AE756" s="35"/>
      <c r="AT756" s="18" t="s">
        <v>127</v>
      </c>
      <c r="AU756" s="18" t="s">
        <v>78</v>
      </c>
    </row>
    <row r="757" spans="1:65" s="15" customFormat="1" ht="10.199999999999999">
      <c r="B757" s="237"/>
      <c r="C757" s="238"/>
      <c r="D757" s="201" t="s">
        <v>128</v>
      </c>
      <c r="E757" s="239" t="s">
        <v>19</v>
      </c>
      <c r="F757" s="240" t="s">
        <v>876</v>
      </c>
      <c r="G757" s="238"/>
      <c r="H757" s="239" t="s">
        <v>19</v>
      </c>
      <c r="I757" s="241"/>
      <c r="J757" s="238"/>
      <c r="K757" s="238"/>
      <c r="L757" s="242"/>
      <c r="M757" s="243"/>
      <c r="N757" s="244"/>
      <c r="O757" s="244"/>
      <c r="P757" s="244"/>
      <c r="Q757" s="244"/>
      <c r="R757" s="244"/>
      <c r="S757" s="244"/>
      <c r="T757" s="245"/>
      <c r="AT757" s="246" t="s">
        <v>128</v>
      </c>
      <c r="AU757" s="246" t="s">
        <v>78</v>
      </c>
      <c r="AV757" s="15" t="s">
        <v>78</v>
      </c>
      <c r="AW757" s="15" t="s">
        <v>32</v>
      </c>
      <c r="AX757" s="15" t="s">
        <v>70</v>
      </c>
      <c r="AY757" s="246" t="s">
        <v>118</v>
      </c>
    </row>
    <row r="758" spans="1:65" s="13" customFormat="1" ht="10.199999999999999">
      <c r="B758" s="205"/>
      <c r="C758" s="206"/>
      <c r="D758" s="201" t="s">
        <v>128</v>
      </c>
      <c r="E758" s="207" t="s">
        <v>19</v>
      </c>
      <c r="F758" s="208" t="s">
        <v>877</v>
      </c>
      <c r="G758" s="206"/>
      <c r="H758" s="209">
        <v>2535.9780000000001</v>
      </c>
      <c r="I758" s="210"/>
      <c r="J758" s="206"/>
      <c r="K758" s="206"/>
      <c r="L758" s="211"/>
      <c r="M758" s="212"/>
      <c r="N758" s="213"/>
      <c r="O758" s="213"/>
      <c r="P758" s="213"/>
      <c r="Q758" s="213"/>
      <c r="R758" s="213"/>
      <c r="S758" s="213"/>
      <c r="T758" s="214"/>
      <c r="AT758" s="215" t="s">
        <v>128</v>
      </c>
      <c r="AU758" s="215" t="s">
        <v>78</v>
      </c>
      <c r="AV758" s="13" t="s">
        <v>80</v>
      </c>
      <c r="AW758" s="13" t="s">
        <v>32</v>
      </c>
      <c r="AX758" s="13" t="s">
        <v>70</v>
      </c>
      <c r="AY758" s="215" t="s">
        <v>118</v>
      </c>
    </row>
    <row r="759" spans="1:65" s="13" customFormat="1" ht="10.199999999999999">
      <c r="B759" s="205"/>
      <c r="C759" s="206"/>
      <c r="D759" s="201" t="s">
        <v>128</v>
      </c>
      <c r="E759" s="207" t="s">
        <v>19</v>
      </c>
      <c r="F759" s="208" t="s">
        <v>878</v>
      </c>
      <c r="G759" s="206"/>
      <c r="H759" s="209">
        <v>82</v>
      </c>
      <c r="I759" s="210"/>
      <c r="J759" s="206"/>
      <c r="K759" s="206"/>
      <c r="L759" s="211"/>
      <c r="M759" s="212"/>
      <c r="N759" s="213"/>
      <c r="O759" s="213"/>
      <c r="P759" s="213"/>
      <c r="Q759" s="213"/>
      <c r="R759" s="213"/>
      <c r="S759" s="213"/>
      <c r="T759" s="214"/>
      <c r="AT759" s="215" t="s">
        <v>128</v>
      </c>
      <c r="AU759" s="215" t="s">
        <v>78</v>
      </c>
      <c r="AV759" s="13" t="s">
        <v>80</v>
      </c>
      <c r="AW759" s="13" t="s">
        <v>32</v>
      </c>
      <c r="AX759" s="13" t="s">
        <v>70</v>
      </c>
      <c r="AY759" s="215" t="s">
        <v>118</v>
      </c>
    </row>
    <row r="760" spans="1:65" s="13" customFormat="1" ht="10.199999999999999">
      <c r="B760" s="205"/>
      <c r="C760" s="206"/>
      <c r="D760" s="201" t="s">
        <v>128</v>
      </c>
      <c r="E760" s="207" t="s">
        <v>19</v>
      </c>
      <c r="F760" s="208" t="s">
        <v>879</v>
      </c>
      <c r="G760" s="206"/>
      <c r="H760" s="209">
        <v>72</v>
      </c>
      <c r="I760" s="210"/>
      <c r="J760" s="206"/>
      <c r="K760" s="206"/>
      <c r="L760" s="211"/>
      <c r="M760" s="212"/>
      <c r="N760" s="213"/>
      <c r="O760" s="213"/>
      <c r="P760" s="213"/>
      <c r="Q760" s="213"/>
      <c r="R760" s="213"/>
      <c r="S760" s="213"/>
      <c r="T760" s="214"/>
      <c r="AT760" s="215" t="s">
        <v>128</v>
      </c>
      <c r="AU760" s="215" t="s">
        <v>78</v>
      </c>
      <c r="AV760" s="13" t="s">
        <v>80</v>
      </c>
      <c r="AW760" s="13" t="s">
        <v>32</v>
      </c>
      <c r="AX760" s="13" t="s">
        <v>70</v>
      </c>
      <c r="AY760" s="215" t="s">
        <v>118</v>
      </c>
    </row>
    <row r="761" spans="1:65" s="14" customFormat="1" ht="10.199999999999999">
      <c r="B761" s="216"/>
      <c r="C761" s="217"/>
      <c r="D761" s="201" t="s">
        <v>128</v>
      </c>
      <c r="E761" s="218" t="s">
        <v>19</v>
      </c>
      <c r="F761" s="219" t="s">
        <v>136</v>
      </c>
      <c r="G761" s="217"/>
      <c r="H761" s="220">
        <v>2689.9780000000001</v>
      </c>
      <c r="I761" s="221"/>
      <c r="J761" s="217"/>
      <c r="K761" s="217"/>
      <c r="L761" s="222"/>
      <c r="M761" s="223"/>
      <c r="N761" s="224"/>
      <c r="O761" s="224"/>
      <c r="P761" s="224"/>
      <c r="Q761" s="224"/>
      <c r="R761" s="224"/>
      <c r="S761" s="224"/>
      <c r="T761" s="225"/>
      <c r="AT761" s="226" t="s">
        <v>128</v>
      </c>
      <c r="AU761" s="226" t="s">
        <v>78</v>
      </c>
      <c r="AV761" s="14" t="s">
        <v>126</v>
      </c>
      <c r="AW761" s="14" t="s">
        <v>32</v>
      </c>
      <c r="AX761" s="14" t="s">
        <v>78</v>
      </c>
      <c r="AY761" s="226" t="s">
        <v>118</v>
      </c>
    </row>
    <row r="762" spans="1:65" s="2" customFormat="1" ht="43.2" customHeight="1">
      <c r="A762" s="35"/>
      <c r="B762" s="36"/>
      <c r="C762" s="188" t="s">
        <v>880</v>
      </c>
      <c r="D762" s="188" t="s">
        <v>121</v>
      </c>
      <c r="E762" s="189" t="s">
        <v>881</v>
      </c>
      <c r="F762" s="190" t="s">
        <v>882</v>
      </c>
      <c r="G762" s="191" t="s">
        <v>152</v>
      </c>
      <c r="H762" s="192">
        <v>0.68</v>
      </c>
      <c r="I762" s="193"/>
      <c r="J762" s="194">
        <f>ROUND(I762*H762,2)</f>
        <v>0</v>
      </c>
      <c r="K762" s="190" t="s">
        <v>125</v>
      </c>
      <c r="L762" s="40"/>
      <c r="M762" s="195" t="s">
        <v>19</v>
      </c>
      <c r="N762" s="196" t="s">
        <v>41</v>
      </c>
      <c r="O762" s="65"/>
      <c r="P762" s="197">
        <f>O762*H762</f>
        <v>0</v>
      </c>
      <c r="Q762" s="197">
        <v>0</v>
      </c>
      <c r="R762" s="197">
        <f>Q762*H762</f>
        <v>0</v>
      </c>
      <c r="S762" s="197">
        <v>0</v>
      </c>
      <c r="T762" s="198">
        <f>S762*H762</f>
        <v>0</v>
      </c>
      <c r="U762" s="35"/>
      <c r="V762" s="35"/>
      <c r="W762" s="35"/>
      <c r="X762" s="35"/>
      <c r="Y762" s="35"/>
      <c r="Z762" s="35"/>
      <c r="AA762" s="35"/>
      <c r="AB762" s="35"/>
      <c r="AC762" s="35"/>
      <c r="AD762" s="35"/>
      <c r="AE762" s="35"/>
      <c r="AR762" s="199" t="s">
        <v>717</v>
      </c>
      <c r="AT762" s="199" t="s">
        <v>121</v>
      </c>
      <c r="AU762" s="199" t="s">
        <v>78</v>
      </c>
      <c r="AY762" s="18" t="s">
        <v>118</v>
      </c>
      <c r="BE762" s="200">
        <f>IF(N762="základní",J762,0)</f>
        <v>0</v>
      </c>
      <c r="BF762" s="200">
        <f>IF(N762="snížená",J762,0)</f>
        <v>0</v>
      </c>
      <c r="BG762" s="200">
        <f>IF(N762="zákl. přenesená",J762,0)</f>
        <v>0</v>
      </c>
      <c r="BH762" s="200">
        <f>IF(N762="sníž. přenesená",J762,0)</f>
        <v>0</v>
      </c>
      <c r="BI762" s="200">
        <f>IF(N762="nulová",J762,0)</f>
        <v>0</v>
      </c>
      <c r="BJ762" s="18" t="s">
        <v>78</v>
      </c>
      <c r="BK762" s="200">
        <f>ROUND(I762*H762,2)</f>
        <v>0</v>
      </c>
      <c r="BL762" s="18" t="s">
        <v>717</v>
      </c>
      <c r="BM762" s="199" t="s">
        <v>883</v>
      </c>
    </row>
    <row r="763" spans="1:65" s="2" customFormat="1" ht="28.8">
      <c r="A763" s="35"/>
      <c r="B763" s="36"/>
      <c r="C763" s="37"/>
      <c r="D763" s="201" t="s">
        <v>127</v>
      </c>
      <c r="E763" s="37"/>
      <c r="F763" s="202" t="s">
        <v>882</v>
      </c>
      <c r="G763" s="37"/>
      <c r="H763" s="37"/>
      <c r="I763" s="109"/>
      <c r="J763" s="37"/>
      <c r="K763" s="37"/>
      <c r="L763" s="40"/>
      <c r="M763" s="203"/>
      <c r="N763" s="204"/>
      <c r="O763" s="65"/>
      <c r="P763" s="65"/>
      <c r="Q763" s="65"/>
      <c r="R763" s="65"/>
      <c r="S763" s="65"/>
      <c r="T763" s="66"/>
      <c r="U763" s="35"/>
      <c r="V763" s="35"/>
      <c r="W763" s="35"/>
      <c r="X763" s="35"/>
      <c r="Y763" s="35"/>
      <c r="Z763" s="35"/>
      <c r="AA763" s="35"/>
      <c r="AB763" s="35"/>
      <c r="AC763" s="35"/>
      <c r="AD763" s="35"/>
      <c r="AE763" s="35"/>
      <c r="AT763" s="18" t="s">
        <v>127</v>
      </c>
      <c r="AU763" s="18" t="s">
        <v>78</v>
      </c>
    </row>
    <row r="764" spans="1:65" s="13" customFormat="1" ht="10.199999999999999">
      <c r="B764" s="205"/>
      <c r="C764" s="206"/>
      <c r="D764" s="201" t="s">
        <v>128</v>
      </c>
      <c r="E764" s="207" t="s">
        <v>19</v>
      </c>
      <c r="F764" s="208" t="s">
        <v>884</v>
      </c>
      <c r="G764" s="206"/>
      <c r="H764" s="209">
        <v>0.68</v>
      </c>
      <c r="I764" s="210"/>
      <c r="J764" s="206"/>
      <c r="K764" s="206"/>
      <c r="L764" s="211"/>
      <c r="M764" s="212"/>
      <c r="N764" s="213"/>
      <c r="O764" s="213"/>
      <c r="P764" s="213"/>
      <c r="Q764" s="213"/>
      <c r="R764" s="213"/>
      <c r="S764" s="213"/>
      <c r="T764" s="214"/>
      <c r="AT764" s="215" t="s">
        <v>128</v>
      </c>
      <c r="AU764" s="215" t="s">
        <v>78</v>
      </c>
      <c r="AV764" s="13" t="s">
        <v>80</v>
      </c>
      <c r="AW764" s="13" t="s">
        <v>32</v>
      </c>
      <c r="AX764" s="13" t="s">
        <v>70</v>
      </c>
      <c r="AY764" s="215" t="s">
        <v>118</v>
      </c>
    </row>
    <row r="765" spans="1:65" s="14" customFormat="1" ht="10.199999999999999">
      <c r="B765" s="216"/>
      <c r="C765" s="217"/>
      <c r="D765" s="201" t="s">
        <v>128</v>
      </c>
      <c r="E765" s="218" t="s">
        <v>19</v>
      </c>
      <c r="F765" s="219" t="s">
        <v>136</v>
      </c>
      <c r="G765" s="217"/>
      <c r="H765" s="220">
        <v>0.68</v>
      </c>
      <c r="I765" s="221"/>
      <c r="J765" s="217"/>
      <c r="K765" s="217"/>
      <c r="L765" s="222"/>
      <c r="M765" s="223"/>
      <c r="N765" s="224"/>
      <c r="O765" s="224"/>
      <c r="P765" s="224"/>
      <c r="Q765" s="224"/>
      <c r="R765" s="224"/>
      <c r="S765" s="224"/>
      <c r="T765" s="225"/>
      <c r="AT765" s="226" t="s">
        <v>128</v>
      </c>
      <c r="AU765" s="226" t="s">
        <v>78</v>
      </c>
      <c r="AV765" s="14" t="s">
        <v>126</v>
      </c>
      <c r="AW765" s="14" t="s">
        <v>32</v>
      </c>
      <c r="AX765" s="14" t="s">
        <v>78</v>
      </c>
      <c r="AY765" s="226" t="s">
        <v>118</v>
      </c>
    </row>
    <row r="766" spans="1:65" s="2" customFormat="1" ht="43.2" customHeight="1">
      <c r="A766" s="35"/>
      <c r="B766" s="36"/>
      <c r="C766" s="188" t="s">
        <v>591</v>
      </c>
      <c r="D766" s="188" t="s">
        <v>121</v>
      </c>
      <c r="E766" s="189" t="s">
        <v>885</v>
      </c>
      <c r="F766" s="190" t="s">
        <v>886</v>
      </c>
      <c r="G766" s="191" t="s">
        <v>152</v>
      </c>
      <c r="H766" s="192">
        <v>93.995000000000005</v>
      </c>
      <c r="I766" s="193"/>
      <c r="J766" s="194">
        <f>ROUND(I766*H766,2)</f>
        <v>0</v>
      </c>
      <c r="K766" s="190" t="s">
        <v>125</v>
      </c>
      <c r="L766" s="40"/>
      <c r="M766" s="195" t="s">
        <v>19</v>
      </c>
      <c r="N766" s="196" t="s">
        <v>41</v>
      </c>
      <c r="O766" s="65"/>
      <c r="P766" s="197">
        <f>O766*H766</f>
        <v>0</v>
      </c>
      <c r="Q766" s="197">
        <v>0</v>
      </c>
      <c r="R766" s="197">
        <f>Q766*H766</f>
        <v>0</v>
      </c>
      <c r="S766" s="197">
        <v>0</v>
      </c>
      <c r="T766" s="198">
        <f>S766*H766</f>
        <v>0</v>
      </c>
      <c r="U766" s="35"/>
      <c r="V766" s="35"/>
      <c r="W766" s="35"/>
      <c r="X766" s="35"/>
      <c r="Y766" s="35"/>
      <c r="Z766" s="35"/>
      <c r="AA766" s="35"/>
      <c r="AB766" s="35"/>
      <c r="AC766" s="35"/>
      <c r="AD766" s="35"/>
      <c r="AE766" s="35"/>
      <c r="AR766" s="199" t="s">
        <v>717</v>
      </c>
      <c r="AT766" s="199" t="s">
        <v>121</v>
      </c>
      <c r="AU766" s="199" t="s">
        <v>78</v>
      </c>
      <c r="AY766" s="18" t="s">
        <v>118</v>
      </c>
      <c r="BE766" s="200">
        <f>IF(N766="základní",J766,0)</f>
        <v>0</v>
      </c>
      <c r="BF766" s="200">
        <f>IF(N766="snížená",J766,0)</f>
        <v>0</v>
      </c>
      <c r="BG766" s="200">
        <f>IF(N766="zákl. přenesená",J766,0)</f>
        <v>0</v>
      </c>
      <c r="BH766" s="200">
        <f>IF(N766="sníž. přenesená",J766,0)</f>
        <v>0</v>
      </c>
      <c r="BI766" s="200">
        <f>IF(N766="nulová",J766,0)</f>
        <v>0</v>
      </c>
      <c r="BJ766" s="18" t="s">
        <v>78</v>
      </c>
      <c r="BK766" s="200">
        <f>ROUND(I766*H766,2)</f>
        <v>0</v>
      </c>
      <c r="BL766" s="18" t="s">
        <v>717</v>
      </c>
      <c r="BM766" s="199" t="s">
        <v>887</v>
      </c>
    </row>
    <row r="767" spans="1:65" s="2" customFormat="1" ht="28.8">
      <c r="A767" s="35"/>
      <c r="B767" s="36"/>
      <c r="C767" s="37"/>
      <c r="D767" s="201" t="s">
        <v>127</v>
      </c>
      <c r="E767" s="37"/>
      <c r="F767" s="202" t="s">
        <v>886</v>
      </c>
      <c r="G767" s="37"/>
      <c r="H767" s="37"/>
      <c r="I767" s="109"/>
      <c r="J767" s="37"/>
      <c r="K767" s="37"/>
      <c r="L767" s="40"/>
      <c r="M767" s="203"/>
      <c r="N767" s="204"/>
      <c r="O767" s="65"/>
      <c r="P767" s="65"/>
      <c r="Q767" s="65"/>
      <c r="R767" s="65"/>
      <c r="S767" s="65"/>
      <c r="T767" s="66"/>
      <c r="U767" s="35"/>
      <c r="V767" s="35"/>
      <c r="W767" s="35"/>
      <c r="X767" s="35"/>
      <c r="Y767" s="35"/>
      <c r="Z767" s="35"/>
      <c r="AA767" s="35"/>
      <c r="AB767" s="35"/>
      <c r="AC767" s="35"/>
      <c r="AD767" s="35"/>
      <c r="AE767" s="35"/>
      <c r="AT767" s="18" t="s">
        <v>127</v>
      </c>
      <c r="AU767" s="18" t="s">
        <v>78</v>
      </c>
    </row>
    <row r="768" spans="1:65" s="13" customFormat="1" ht="10.199999999999999">
      <c r="B768" s="205"/>
      <c r="C768" s="206"/>
      <c r="D768" s="201" t="s">
        <v>128</v>
      </c>
      <c r="E768" s="207" t="s">
        <v>19</v>
      </c>
      <c r="F768" s="208" t="s">
        <v>888</v>
      </c>
      <c r="G768" s="206"/>
      <c r="H768" s="209">
        <v>39.770000000000003</v>
      </c>
      <c r="I768" s="210"/>
      <c r="J768" s="206"/>
      <c r="K768" s="206"/>
      <c r="L768" s="211"/>
      <c r="M768" s="212"/>
      <c r="N768" s="213"/>
      <c r="O768" s="213"/>
      <c r="P768" s="213"/>
      <c r="Q768" s="213"/>
      <c r="R768" s="213"/>
      <c r="S768" s="213"/>
      <c r="T768" s="214"/>
      <c r="AT768" s="215" t="s">
        <v>128</v>
      </c>
      <c r="AU768" s="215" t="s">
        <v>78</v>
      </c>
      <c r="AV768" s="13" t="s">
        <v>80</v>
      </c>
      <c r="AW768" s="13" t="s">
        <v>32</v>
      </c>
      <c r="AX768" s="13" t="s">
        <v>70</v>
      </c>
      <c r="AY768" s="215" t="s">
        <v>118</v>
      </c>
    </row>
    <row r="769" spans="1:65" s="13" customFormat="1" ht="10.199999999999999">
      <c r="B769" s="205"/>
      <c r="C769" s="206"/>
      <c r="D769" s="201" t="s">
        <v>128</v>
      </c>
      <c r="E769" s="207" t="s">
        <v>19</v>
      </c>
      <c r="F769" s="208" t="s">
        <v>889</v>
      </c>
      <c r="G769" s="206"/>
      <c r="H769" s="209">
        <v>54.225000000000001</v>
      </c>
      <c r="I769" s="210"/>
      <c r="J769" s="206"/>
      <c r="K769" s="206"/>
      <c r="L769" s="211"/>
      <c r="M769" s="212"/>
      <c r="N769" s="213"/>
      <c r="O769" s="213"/>
      <c r="P769" s="213"/>
      <c r="Q769" s="213"/>
      <c r="R769" s="213"/>
      <c r="S769" s="213"/>
      <c r="T769" s="214"/>
      <c r="AT769" s="215" t="s">
        <v>128</v>
      </c>
      <c r="AU769" s="215" t="s">
        <v>78</v>
      </c>
      <c r="AV769" s="13" t="s">
        <v>80</v>
      </c>
      <c r="AW769" s="13" t="s">
        <v>32</v>
      </c>
      <c r="AX769" s="13" t="s">
        <v>70</v>
      </c>
      <c r="AY769" s="215" t="s">
        <v>118</v>
      </c>
    </row>
    <row r="770" spans="1:65" s="14" customFormat="1" ht="10.199999999999999">
      <c r="B770" s="216"/>
      <c r="C770" s="217"/>
      <c r="D770" s="201" t="s">
        <v>128</v>
      </c>
      <c r="E770" s="218" t="s">
        <v>19</v>
      </c>
      <c r="F770" s="219" t="s">
        <v>136</v>
      </c>
      <c r="G770" s="217"/>
      <c r="H770" s="220">
        <v>93.995000000000005</v>
      </c>
      <c r="I770" s="221"/>
      <c r="J770" s="217"/>
      <c r="K770" s="217"/>
      <c r="L770" s="222"/>
      <c r="M770" s="223"/>
      <c r="N770" s="224"/>
      <c r="O770" s="224"/>
      <c r="P770" s="224"/>
      <c r="Q770" s="224"/>
      <c r="R770" s="224"/>
      <c r="S770" s="224"/>
      <c r="T770" s="225"/>
      <c r="AT770" s="226" t="s">
        <v>128</v>
      </c>
      <c r="AU770" s="226" t="s">
        <v>78</v>
      </c>
      <c r="AV770" s="14" t="s">
        <v>126</v>
      </c>
      <c r="AW770" s="14" t="s">
        <v>32</v>
      </c>
      <c r="AX770" s="14" t="s">
        <v>78</v>
      </c>
      <c r="AY770" s="226" t="s">
        <v>118</v>
      </c>
    </row>
    <row r="771" spans="1:65" s="2" customFormat="1" ht="43.2" customHeight="1">
      <c r="A771" s="35"/>
      <c r="B771" s="36"/>
      <c r="C771" s="188" t="s">
        <v>890</v>
      </c>
      <c r="D771" s="188" t="s">
        <v>121</v>
      </c>
      <c r="E771" s="189" t="s">
        <v>891</v>
      </c>
      <c r="F771" s="190" t="s">
        <v>892</v>
      </c>
      <c r="G771" s="191" t="s">
        <v>152</v>
      </c>
      <c r="H771" s="192">
        <v>3.5830000000000002</v>
      </c>
      <c r="I771" s="193"/>
      <c r="J771" s="194">
        <f>ROUND(I771*H771,2)</f>
        <v>0</v>
      </c>
      <c r="K771" s="190" t="s">
        <v>125</v>
      </c>
      <c r="L771" s="40"/>
      <c r="M771" s="195" t="s">
        <v>19</v>
      </c>
      <c r="N771" s="196" t="s">
        <v>41</v>
      </c>
      <c r="O771" s="65"/>
      <c r="P771" s="197">
        <f>O771*H771</f>
        <v>0</v>
      </c>
      <c r="Q771" s="197">
        <v>0</v>
      </c>
      <c r="R771" s="197">
        <f>Q771*H771</f>
        <v>0</v>
      </c>
      <c r="S771" s="197">
        <v>0</v>
      </c>
      <c r="T771" s="198">
        <f>S771*H771</f>
        <v>0</v>
      </c>
      <c r="U771" s="35"/>
      <c r="V771" s="35"/>
      <c r="W771" s="35"/>
      <c r="X771" s="35"/>
      <c r="Y771" s="35"/>
      <c r="Z771" s="35"/>
      <c r="AA771" s="35"/>
      <c r="AB771" s="35"/>
      <c r="AC771" s="35"/>
      <c r="AD771" s="35"/>
      <c r="AE771" s="35"/>
      <c r="AR771" s="199" t="s">
        <v>717</v>
      </c>
      <c r="AT771" s="199" t="s">
        <v>121</v>
      </c>
      <c r="AU771" s="199" t="s">
        <v>78</v>
      </c>
      <c r="AY771" s="18" t="s">
        <v>118</v>
      </c>
      <c r="BE771" s="200">
        <f>IF(N771="základní",J771,0)</f>
        <v>0</v>
      </c>
      <c r="BF771" s="200">
        <f>IF(N771="snížená",J771,0)</f>
        <v>0</v>
      </c>
      <c r="BG771" s="200">
        <f>IF(N771="zákl. přenesená",J771,0)</f>
        <v>0</v>
      </c>
      <c r="BH771" s="200">
        <f>IF(N771="sníž. přenesená",J771,0)</f>
        <v>0</v>
      </c>
      <c r="BI771" s="200">
        <f>IF(N771="nulová",J771,0)</f>
        <v>0</v>
      </c>
      <c r="BJ771" s="18" t="s">
        <v>78</v>
      </c>
      <c r="BK771" s="200">
        <f>ROUND(I771*H771,2)</f>
        <v>0</v>
      </c>
      <c r="BL771" s="18" t="s">
        <v>717</v>
      </c>
      <c r="BM771" s="199" t="s">
        <v>893</v>
      </c>
    </row>
    <row r="772" spans="1:65" s="2" customFormat="1" ht="28.8">
      <c r="A772" s="35"/>
      <c r="B772" s="36"/>
      <c r="C772" s="37"/>
      <c r="D772" s="201" t="s">
        <v>127</v>
      </c>
      <c r="E772" s="37"/>
      <c r="F772" s="202" t="s">
        <v>892</v>
      </c>
      <c r="G772" s="37"/>
      <c r="H772" s="37"/>
      <c r="I772" s="109"/>
      <c r="J772" s="37"/>
      <c r="K772" s="37"/>
      <c r="L772" s="40"/>
      <c r="M772" s="203"/>
      <c r="N772" s="204"/>
      <c r="O772" s="65"/>
      <c r="P772" s="65"/>
      <c r="Q772" s="65"/>
      <c r="R772" s="65"/>
      <c r="S772" s="65"/>
      <c r="T772" s="66"/>
      <c r="U772" s="35"/>
      <c r="V772" s="35"/>
      <c r="W772" s="35"/>
      <c r="X772" s="35"/>
      <c r="Y772" s="35"/>
      <c r="Z772" s="35"/>
      <c r="AA772" s="35"/>
      <c r="AB772" s="35"/>
      <c r="AC772" s="35"/>
      <c r="AD772" s="35"/>
      <c r="AE772" s="35"/>
      <c r="AT772" s="18" t="s">
        <v>127</v>
      </c>
      <c r="AU772" s="18" t="s">
        <v>78</v>
      </c>
    </row>
    <row r="773" spans="1:65" s="13" customFormat="1" ht="10.199999999999999">
      <c r="B773" s="205"/>
      <c r="C773" s="206"/>
      <c r="D773" s="201" t="s">
        <v>128</v>
      </c>
      <c r="E773" s="207" t="s">
        <v>19</v>
      </c>
      <c r="F773" s="208" t="s">
        <v>894</v>
      </c>
      <c r="G773" s="206"/>
      <c r="H773" s="209">
        <v>0.34899999999999998</v>
      </c>
      <c r="I773" s="210"/>
      <c r="J773" s="206"/>
      <c r="K773" s="206"/>
      <c r="L773" s="211"/>
      <c r="M773" s="212"/>
      <c r="N773" s="213"/>
      <c r="O773" s="213"/>
      <c r="P773" s="213"/>
      <c r="Q773" s="213"/>
      <c r="R773" s="213"/>
      <c r="S773" s="213"/>
      <c r="T773" s="214"/>
      <c r="AT773" s="215" t="s">
        <v>128</v>
      </c>
      <c r="AU773" s="215" t="s">
        <v>78</v>
      </c>
      <c r="AV773" s="13" t="s">
        <v>80</v>
      </c>
      <c r="AW773" s="13" t="s">
        <v>32</v>
      </c>
      <c r="AX773" s="13" t="s">
        <v>70</v>
      </c>
      <c r="AY773" s="215" t="s">
        <v>118</v>
      </c>
    </row>
    <row r="774" spans="1:65" s="13" customFormat="1" ht="10.199999999999999">
      <c r="B774" s="205"/>
      <c r="C774" s="206"/>
      <c r="D774" s="201" t="s">
        <v>128</v>
      </c>
      <c r="E774" s="207" t="s">
        <v>19</v>
      </c>
      <c r="F774" s="208" t="s">
        <v>895</v>
      </c>
      <c r="G774" s="206"/>
      <c r="H774" s="209">
        <v>1.7</v>
      </c>
      <c r="I774" s="210"/>
      <c r="J774" s="206"/>
      <c r="K774" s="206"/>
      <c r="L774" s="211"/>
      <c r="M774" s="212"/>
      <c r="N774" s="213"/>
      <c r="O774" s="213"/>
      <c r="P774" s="213"/>
      <c r="Q774" s="213"/>
      <c r="R774" s="213"/>
      <c r="S774" s="213"/>
      <c r="T774" s="214"/>
      <c r="AT774" s="215" t="s">
        <v>128</v>
      </c>
      <c r="AU774" s="215" t="s">
        <v>78</v>
      </c>
      <c r="AV774" s="13" t="s">
        <v>80</v>
      </c>
      <c r="AW774" s="13" t="s">
        <v>32</v>
      </c>
      <c r="AX774" s="13" t="s">
        <v>70</v>
      </c>
      <c r="AY774" s="215" t="s">
        <v>118</v>
      </c>
    </row>
    <row r="775" spans="1:65" s="13" customFormat="1" ht="10.199999999999999">
      <c r="B775" s="205"/>
      <c r="C775" s="206"/>
      <c r="D775" s="201" t="s">
        <v>128</v>
      </c>
      <c r="E775" s="207" t="s">
        <v>19</v>
      </c>
      <c r="F775" s="208" t="s">
        <v>896</v>
      </c>
      <c r="G775" s="206"/>
      <c r="H775" s="209">
        <v>1.534</v>
      </c>
      <c r="I775" s="210"/>
      <c r="J775" s="206"/>
      <c r="K775" s="206"/>
      <c r="L775" s="211"/>
      <c r="M775" s="212"/>
      <c r="N775" s="213"/>
      <c r="O775" s="213"/>
      <c r="P775" s="213"/>
      <c r="Q775" s="213"/>
      <c r="R775" s="213"/>
      <c r="S775" s="213"/>
      <c r="T775" s="214"/>
      <c r="AT775" s="215" t="s">
        <v>128</v>
      </c>
      <c r="AU775" s="215" t="s">
        <v>78</v>
      </c>
      <c r="AV775" s="13" t="s">
        <v>80</v>
      </c>
      <c r="AW775" s="13" t="s">
        <v>32</v>
      </c>
      <c r="AX775" s="13" t="s">
        <v>70</v>
      </c>
      <c r="AY775" s="215" t="s">
        <v>118</v>
      </c>
    </row>
    <row r="776" spans="1:65" s="14" customFormat="1" ht="10.199999999999999">
      <c r="B776" s="216"/>
      <c r="C776" s="217"/>
      <c r="D776" s="201" t="s">
        <v>128</v>
      </c>
      <c r="E776" s="218" t="s">
        <v>19</v>
      </c>
      <c r="F776" s="219" t="s">
        <v>136</v>
      </c>
      <c r="G776" s="217"/>
      <c r="H776" s="220">
        <v>3.5830000000000002</v>
      </c>
      <c r="I776" s="221"/>
      <c r="J776" s="217"/>
      <c r="K776" s="217"/>
      <c r="L776" s="222"/>
      <c r="M776" s="223"/>
      <c r="N776" s="224"/>
      <c r="O776" s="224"/>
      <c r="P776" s="224"/>
      <c r="Q776" s="224"/>
      <c r="R776" s="224"/>
      <c r="S776" s="224"/>
      <c r="T776" s="225"/>
      <c r="AT776" s="226" t="s">
        <v>128</v>
      </c>
      <c r="AU776" s="226" t="s">
        <v>78</v>
      </c>
      <c r="AV776" s="14" t="s">
        <v>126</v>
      </c>
      <c r="AW776" s="14" t="s">
        <v>32</v>
      </c>
      <c r="AX776" s="14" t="s">
        <v>78</v>
      </c>
      <c r="AY776" s="226" t="s">
        <v>118</v>
      </c>
    </row>
    <row r="777" spans="1:65" s="2" customFormat="1" ht="21.6" customHeight="1">
      <c r="A777" s="35"/>
      <c r="B777" s="36"/>
      <c r="C777" s="188" t="s">
        <v>594</v>
      </c>
      <c r="D777" s="188" t="s">
        <v>121</v>
      </c>
      <c r="E777" s="189" t="s">
        <v>897</v>
      </c>
      <c r="F777" s="190" t="s">
        <v>898</v>
      </c>
      <c r="G777" s="191" t="s">
        <v>152</v>
      </c>
      <c r="H777" s="192">
        <v>1518.1790000000001</v>
      </c>
      <c r="I777" s="193"/>
      <c r="J777" s="194">
        <f>ROUND(I777*H777,2)</f>
        <v>0</v>
      </c>
      <c r="K777" s="190" t="s">
        <v>125</v>
      </c>
      <c r="L777" s="40"/>
      <c r="M777" s="195" t="s">
        <v>19</v>
      </c>
      <c r="N777" s="196" t="s">
        <v>41</v>
      </c>
      <c r="O777" s="65"/>
      <c r="P777" s="197">
        <f>O777*H777</f>
        <v>0</v>
      </c>
      <c r="Q777" s="197">
        <v>0</v>
      </c>
      <c r="R777" s="197">
        <f>Q777*H777</f>
        <v>0</v>
      </c>
      <c r="S777" s="197">
        <v>0</v>
      </c>
      <c r="T777" s="198">
        <f>S777*H777</f>
        <v>0</v>
      </c>
      <c r="U777" s="35"/>
      <c r="V777" s="35"/>
      <c r="W777" s="35"/>
      <c r="X777" s="35"/>
      <c r="Y777" s="35"/>
      <c r="Z777" s="35"/>
      <c r="AA777" s="35"/>
      <c r="AB777" s="35"/>
      <c r="AC777" s="35"/>
      <c r="AD777" s="35"/>
      <c r="AE777" s="35"/>
      <c r="AR777" s="199" t="s">
        <v>717</v>
      </c>
      <c r="AT777" s="199" t="s">
        <v>121</v>
      </c>
      <c r="AU777" s="199" t="s">
        <v>78</v>
      </c>
      <c r="AY777" s="18" t="s">
        <v>118</v>
      </c>
      <c r="BE777" s="200">
        <f>IF(N777="základní",J777,0)</f>
        <v>0</v>
      </c>
      <c r="BF777" s="200">
        <f>IF(N777="snížená",J777,0)</f>
        <v>0</v>
      </c>
      <c r="BG777" s="200">
        <f>IF(N777="zákl. přenesená",J777,0)</f>
        <v>0</v>
      </c>
      <c r="BH777" s="200">
        <f>IF(N777="sníž. přenesená",J777,0)</f>
        <v>0</v>
      </c>
      <c r="BI777" s="200">
        <f>IF(N777="nulová",J777,0)</f>
        <v>0</v>
      </c>
      <c r="BJ777" s="18" t="s">
        <v>78</v>
      </c>
      <c r="BK777" s="200">
        <f>ROUND(I777*H777,2)</f>
        <v>0</v>
      </c>
      <c r="BL777" s="18" t="s">
        <v>717</v>
      </c>
      <c r="BM777" s="199" t="s">
        <v>899</v>
      </c>
    </row>
    <row r="778" spans="1:65" s="2" customFormat="1" ht="10.199999999999999">
      <c r="A778" s="35"/>
      <c r="B778" s="36"/>
      <c r="C778" s="37"/>
      <c r="D778" s="201" t="s">
        <v>127</v>
      </c>
      <c r="E778" s="37"/>
      <c r="F778" s="202" t="s">
        <v>900</v>
      </c>
      <c r="G778" s="37"/>
      <c r="H778" s="37"/>
      <c r="I778" s="109"/>
      <c r="J778" s="37"/>
      <c r="K778" s="37"/>
      <c r="L778" s="40"/>
      <c r="M778" s="203"/>
      <c r="N778" s="204"/>
      <c r="O778" s="65"/>
      <c r="P778" s="65"/>
      <c r="Q778" s="65"/>
      <c r="R778" s="65"/>
      <c r="S778" s="65"/>
      <c r="T778" s="66"/>
      <c r="U778" s="35"/>
      <c r="V778" s="35"/>
      <c r="W778" s="35"/>
      <c r="X778" s="35"/>
      <c r="Y778" s="35"/>
      <c r="Z778" s="35"/>
      <c r="AA778" s="35"/>
      <c r="AB778" s="35"/>
      <c r="AC778" s="35"/>
      <c r="AD778" s="35"/>
      <c r="AE778" s="35"/>
      <c r="AT778" s="18" t="s">
        <v>127</v>
      </c>
      <c r="AU778" s="18" t="s">
        <v>78</v>
      </c>
    </row>
    <row r="779" spans="1:65" s="13" customFormat="1" ht="10.199999999999999">
      <c r="B779" s="205"/>
      <c r="C779" s="206"/>
      <c r="D779" s="201" t="s">
        <v>128</v>
      </c>
      <c r="E779" s="207" t="s">
        <v>19</v>
      </c>
      <c r="F779" s="208" t="s">
        <v>901</v>
      </c>
      <c r="G779" s="206"/>
      <c r="H779" s="209">
        <v>352.52699999999999</v>
      </c>
      <c r="I779" s="210"/>
      <c r="J779" s="206"/>
      <c r="K779" s="206"/>
      <c r="L779" s="211"/>
      <c r="M779" s="212"/>
      <c r="N779" s="213"/>
      <c r="O779" s="213"/>
      <c r="P779" s="213"/>
      <c r="Q779" s="213"/>
      <c r="R779" s="213"/>
      <c r="S779" s="213"/>
      <c r="T779" s="214"/>
      <c r="AT779" s="215" t="s">
        <v>128</v>
      </c>
      <c r="AU779" s="215" t="s">
        <v>78</v>
      </c>
      <c r="AV779" s="13" t="s">
        <v>80</v>
      </c>
      <c r="AW779" s="13" t="s">
        <v>32</v>
      </c>
      <c r="AX779" s="13" t="s">
        <v>70</v>
      </c>
      <c r="AY779" s="215" t="s">
        <v>118</v>
      </c>
    </row>
    <row r="780" spans="1:65" s="13" customFormat="1" ht="10.199999999999999">
      <c r="B780" s="205"/>
      <c r="C780" s="206"/>
      <c r="D780" s="201" t="s">
        <v>128</v>
      </c>
      <c r="E780" s="207" t="s">
        <v>19</v>
      </c>
      <c r="F780" s="208" t="s">
        <v>902</v>
      </c>
      <c r="G780" s="206"/>
      <c r="H780" s="209">
        <v>480</v>
      </c>
      <c r="I780" s="210"/>
      <c r="J780" s="206"/>
      <c r="K780" s="206"/>
      <c r="L780" s="211"/>
      <c r="M780" s="212"/>
      <c r="N780" s="213"/>
      <c r="O780" s="213"/>
      <c r="P780" s="213"/>
      <c r="Q780" s="213"/>
      <c r="R780" s="213"/>
      <c r="S780" s="213"/>
      <c r="T780" s="214"/>
      <c r="AT780" s="215" t="s">
        <v>128</v>
      </c>
      <c r="AU780" s="215" t="s">
        <v>78</v>
      </c>
      <c r="AV780" s="13" t="s">
        <v>80</v>
      </c>
      <c r="AW780" s="13" t="s">
        <v>32</v>
      </c>
      <c r="AX780" s="13" t="s">
        <v>70</v>
      </c>
      <c r="AY780" s="215" t="s">
        <v>118</v>
      </c>
    </row>
    <row r="781" spans="1:65" s="13" customFormat="1" ht="10.199999999999999">
      <c r="B781" s="205"/>
      <c r="C781" s="206"/>
      <c r="D781" s="201" t="s">
        <v>128</v>
      </c>
      <c r="E781" s="207" t="s">
        <v>19</v>
      </c>
      <c r="F781" s="208" t="s">
        <v>903</v>
      </c>
      <c r="G781" s="206"/>
      <c r="H781" s="209">
        <v>444.8</v>
      </c>
      <c r="I781" s="210"/>
      <c r="J781" s="206"/>
      <c r="K781" s="206"/>
      <c r="L781" s="211"/>
      <c r="M781" s="212"/>
      <c r="N781" s="213"/>
      <c r="O781" s="213"/>
      <c r="P781" s="213"/>
      <c r="Q781" s="213"/>
      <c r="R781" s="213"/>
      <c r="S781" s="213"/>
      <c r="T781" s="214"/>
      <c r="AT781" s="215" t="s">
        <v>128</v>
      </c>
      <c r="AU781" s="215" t="s">
        <v>78</v>
      </c>
      <c r="AV781" s="13" t="s">
        <v>80</v>
      </c>
      <c r="AW781" s="13" t="s">
        <v>32</v>
      </c>
      <c r="AX781" s="13" t="s">
        <v>70</v>
      </c>
      <c r="AY781" s="215" t="s">
        <v>118</v>
      </c>
    </row>
    <row r="782" spans="1:65" s="13" customFormat="1" ht="10.199999999999999">
      <c r="B782" s="205"/>
      <c r="C782" s="206"/>
      <c r="D782" s="201" t="s">
        <v>128</v>
      </c>
      <c r="E782" s="207" t="s">
        <v>19</v>
      </c>
      <c r="F782" s="208" t="s">
        <v>864</v>
      </c>
      <c r="G782" s="206"/>
      <c r="H782" s="209">
        <v>240</v>
      </c>
      <c r="I782" s="210"/>
      <c r="J782" s="206"/>
      <c r="K782" s="206"/>
      <c r="L782" s="211"/>
      <c r="M782" s="212"/>
      <c r="N782" s="213"/>
      <c r="O782" s="213"/>
      <c r="P782" s="213"/>
      <c r="Q782" s="213"/>
      <c r="R782" s="213"/>
      <c r="S782" s="213"/>
      <c r="T782" s="214"/>
      <c r="AT782" s="215" t="s">
        <v>128</v>
      </c>
      <c r="AU782" s="215" t="s">
        <v>78</v>
      </c>
      <c r="AV782" s="13" t="s">
        <v>80</v>
      </c>
      <c r="AW782" s="13" t="s">
        <v>32</v>
      </c>
      <c r="AX782" s="13" t="s">
        <v>70</v>
      </c>
      <c r="AY782" s="215" t="s">
        <v>118</v>
      </c>
    </row>
    <row r="783" spans="1:65" s="13" customFormat="1" ht="10.199999999999999">
      <c r="B783" s="205"/>
      <c r="C783" s="206"/>
      <c r="D783" s="201" t="s">
        <v>128</v>
      </c>
      <c r="E783" s="207" t="s">
        <v>19</v>
      </c>
      <c r="F783" s="208" t="s">
        <v>904</v>
      </c>
      <c r="G783" s="206"/>
      <c r="H783" s="209">
        <v>0.85199999999999998</v>
      </c>
      <c r="I783" s="210"/>
      <c r="J783" s="206"/>
      <c r="K783" s="206"/>
      <c r="L783" s="211"/>
      <c r="M783" s="212"/>
      <c r="N783" s="213"/>
      <c r="O783" s="213"/>
      <c r="P783" s="213"/>
      <c r="Q783" s="213"/>
      <c r="R783" s="213"/>
      <c r="S783" s="213"/>
      <c r="T783" s="214"/>
      <c r="AT783" s="215" t="s">
        <v>128</v>
      </c>
      <c r="AU783" s="215" t="s">
        <v>78</v>
      </c>
      <c r="AV783" s="13" t="s">
        <v>80</v>
      </c>
      <c r="AW783" s="13" t="s">
        <v>32</v>
      </c>
      <c r="AX783" s="13" t="s">
        <v>70</v>
      </c>
      <c r="AY783" s="215" t="s">
        <v>118</v>
      </c>
    </row>
    <row r="784" spans="1:65" s="14" customFormat="1" ht="10.199999999999999">
      <c r="B784" s="216"/>
      <c r="C784" s="217"/>
      <c r="D784" s="201" t="s">
        <v>128</v>
      </c>
      <c r="E784" s="218" t="s">
        <v>19</v>
      </c>
      <c r="F784" s="219" t="s">
        <v>136</v>
      </c>
      <c r="G784" s="217"/>
      <c r="H784" s="220">
        <v>1518.1790000000001</v>
      </c>
      <c r="I784" s="221"/>
      <c r="J784" s="217"/>
      <c r="K784" s="217"/>
      <c r="L784" s="222"/>
      <c r="M784" s="223"/>
      <c r="N784" s="224"/>
      <c r="O784" s="224"/>
      <c r="P784" s="224"/>
      <c r="Q784" s="224"/>
      <c r="R784" s="224"/>
      <c r="S784" s="224"/>
      <c r="T784" s="225"/>
      <c r="AT784" s="226" t="s">
        <v>128</v>
      </c>
      <c r="AU784" s="226" t="s">
        <v>78</v>
      </c>
      <c r="AV784" s="14" t="s">
        <v>126</v>
      </c>
      <c r="AW784" s="14" t="s">
        <v>32</v>
      </c>
      <c r="AX784" s="14" t="s">
        <v>78</v>
      </c>
      <c r="AY784" s="226" t="s">
        <v>118</v>
      </c>
    </row>
    <row r="785" spans="1:65" s="2" customFormat="1" ht="21.6" customHeight="1">
      <c r="A785" s="35"/>
      <c r="B785" s="36"/>
      <c r="C785" s="188" t="s">
        <v>905</v>
      </c>
      <c r="D785" s="188" t="s">
        <v>121</v>
      </c>
      <c r="E785" s="189" t="s">
        <v>906</v>
      </c>
      <c r="F785" s="190" t="s">
        <v>907</v>
      </c>
      <c r="G785" s="191" t="s">
        <v>152</v>
      </c>
      <c r="H785" s="192">
        <v>40.450000000000003</v>
      </c>
      <c r="I785" s="193"/>
      <c r="J785" s="194">
        <f>ROUND(I785*H785,2)</f>
        <v>0</v>
      </c>
      <c r="K785" s="190" t="s">
        <v>125</v>
      </c>
      <c r="L785" s="40"/>
      <c r="M785" s="195" t="s">
        <v>19</v>
      </c>
      <c r="N785" s="196" t="s">
        <v>41</v>
      </c>
      <c r="O785" s="65"/>
      <c r="P785" s="197">
        <f>O785*H785</f>
        <v>0</v>
      </c>
      <c r="Q785" s="197">
        <v>0</v>
      </c>
      <c r="R785" s="197">
        <f>Q785*H785</f>
        <v>0</v>
      </c>
      <c r="S785" s="197">
        <v>0</v>
      </c>
      <c r="T785" s="198">
        <f>S785*H785</f>
        <v>0</v>
      </c>
      <c r="U785" s="35"/>
      <c r="V785" s="35"/>
      <c r="W785" s="35"/>
      <c r="X785" s="35"/>
      <c r="Y785" s="35"/>
      <c r="Z785" s="35"/>
      <c r="AA785" s="35"/>
      <c r="AB785" s="35"/>
      <c r="AC785" s="35"/>
      <c r="AD785" s="35"/>
      <c r="AE785" s="35"/>
      <c r="AR785" s="199" t="s">
        <v>717</v>
      </c>
      <c r="AT785" s="199" t="s">
        <v>121</v>
      </c>
      <c r="AU785" s="199" t="s">
        <v>78</v>
      </c>
      <c r="AY785" s="18" t="s">
        <v>118</v>
      </c>
      <c r="BE785" s="200">
        <f>IF(N785="základní",J785,0)</f>
        <v>0</v>
      </c>
      <c r="BF785" s="200">
        <f>IF(N785="snížená",J785,0)</f>
        <v>0</v>
      </c>
      <c r="BG785" s="200">
        <f>IF(N785="zákl. přenesená",J785,0)</f>
        <v>0</v>
      </c>
      <c r="BH785" s="200">
        <f>IF(N785="sníž. přenesená",J785,0)</f>
        <v>0</v>
      </c>
      <c r="BI785" s="200">
        <f>IF(N785="nulová",J785,0)</f>
        <v>0</v>
      </c>
      <c r="BJ785" s="18" t="s">
        <v>78</v>
      </c>
      <c r="BK785" s="200">
        <f>ROUND(I785*H785,2)</f>
        <v>0</v>
      </c>
      <c r="BL785" s="18" t="s">
        <v>717</v>
      </c>
      <c r="BM785" s="199" t="s">
        <v>908</v>
      </c>
    </row>
    <row r="786" spans="1:65" s="2" customFormat="1" ht="19.2">
      <c r="A786" s="35"/>
      <c r="B786" s="36"/>
      <c r="C786" s="37"/>
      <c r="D786" s="201" t="s">
        <v>127</v>
      </c>
      <c r="E786" s="37"/>
      <c r="F786" s="202" t="s">
        <v>909</v>
      </c>
      <c r="G786" s="37"/>
      <c r="H786" s="37"/>
      <c r="I786" s="109"/>
      <c r="J786" s="37"/>
      <c r="K786" s="37"/>
      <c r="L786" s="40"/>
      <c r="M786" s="203"/>
      <c r="N786" s="204"/>
      <c r="O786" s="65"/>
      <c r="P786" s="65"/>
      <c r="Q786" s="65"/>
      <c r="R786" s="65"/>
      <c r="S786" s="65"/>
      <c r="T786" s="66"/>
      <c r="U786" s="35"/>
      <c r="V786" s="35"/>
      <c r="W786" s="35"/>
      <c r="X786" s="35"/>
      <c r="Y786" s="35"/>
      <c r="Z786" s="35"/>
      <c r="AA786" s="35"/>
      <c r="AB786" s="35"/>
      <c r="AC786" s="35"/>
      <c r="AD786" s="35"/>
      <c r="AE786" s="35"/>
      <c r="AT786" s="18" t="s">
        <v>127</v>
      </c>
      <c r="AU786" s="18" t="s">
        <v>78</v>
      </c>
    </row>
    <row r="787" spans="1:65" s="13" customFormat="1" ht="10.199999999999999">
      <c r="B787" s="205"/>
      <c r="C787" s="206"/>
      <c r="D787" s="201" t="s">
        <v>128</v>
      </c>
      <c r="E787" s="207" t="s">
        <v>19</v>
      </c>
      <c r="F787" s="208" t="s">
        <v>910</v>
      </c>
      <c r="G787" s="206"/>
      <c r="H787" s="209">
        <v>39.770000000000003</v>
      </c>
      <c r="I787" s="210"/>
      <c r="J787" s="206"/>
      <c r="K787" s="206"/>
      <c r="L787" s="211"/>
      <c r="M787" s="212"/>
      <c r="N787" s="213"/>
      <c r="O787" s="213"/>
      <c r="P787" s="213"/>
      <c r="Q787" s="213"/>
      <c r="R787" s="213"/>
      <c r="S787" s="213"/>
      <c r="T787" s="214"/>
      <c r="AT787" s="215" t="s">
        <v>128</v>
      </c>
      <c r="AU787" s="215" t="s">
        <v>78</v>
      </c>
      <c r="AV787" s="13" t="s">
        <v>80</v>
      </c>
      <c r="AW787" s="13" t="s">
        <v>32</v>
      </c>
      <c r="AX787" s="13" t="s">
        <v>70</v>
      </c>
      <c r="AY787" s="215" t="s">
        <v>118</v>
      </c>
    </row>
    <row r="788" spans="1:65" s="13" customFormat="1" ht="10.199999999999999">
      <c r="B788" s="205"/>
      <c r="C788" s="206"/>
      <c r="D788" s="201" t="s">
        <v>128</v>
      </c>
      <c r="E788" s="207" t="s">
        <v>19</v>
      </c>
      <c r="F788" s="208" t="s">
        <v>911</v>
      </c>
      <c r="G788" s="206"/>
      <c r="H788" s="209">
        <v>0.68</v>
      </c>
      <c r="I788" s="210"/>
      <c r="J788" s="206"/>
      <c r="K788" s="206"/>
      <c r="L788" s="211"/>
      <c r="M788" s="212"/>
      <c r="N788" s="213"/>
      <c r="O788" s="213"/>
      <c r="P788" s="213"/>
      <c r="Q788" s="213"/>
      <c r="R788" s="213"/>
      <c r="S788" s="213"/>
      <c r="T788" s="214"/>
      <c r="AT788" s="215" t="s">
        <v>128</v>
      </c>
      <c r="AU788" s="215" t="s">
        <v>78</v>
      </c>
      <c r="AV788" s="13" t="s">
        <v>80</v>
      </c>
      <c r="AW788" s="13" t="s">
        <v>32</v>
      </c>
      <c r="AX788" s="13" t="s">
        <v>70</v>
      </c>
      <c r="AY788" s="215" t="s">
        <v>118</v>
      </c>
    </row>
    <row r="789" spans="1:65" s="14" customFormat="1" ht="10.199999999999999">
      <c r="B789" s="216"/>
      <c r="C789" s="217"/>
      <c r="D789" s="201" t="s">
        <v>128</v>
      </c>
      <c r="E789" s="218" t="s">
        <v>19</v>
      </c>
      <c r="F789" s="219" t="s">
        <v>136</v>
      </c>
      <c r="G789" s="217"/>
      <c r="H789" s="220">
        <v>40.450000000000003</v>
      </c>
      <c r="I789" s="221"/>
      <c r="J789" s="217"/>
      <c r="K789" s="217"/>
      <c r="L789" s="222"/>
      <c r="M789" s="223"/>
      <c r="N789" s="224"/>
      <c r="O789" s="224"/>
      <c r="P789" s="224"/>
      <c r="Q789" s="224"/>
      <c r="R789" s="224"/>
      <c r="S789" s="224"/>
      <c r="T789" s="225"/>
      <c r="AT789" s="226" t="s">
        <v>128</v>
      </c>
      <c r="AU789" s="226" t="s">
        <v>78</v>
      </c>
      <c r="AV789" s="14" t="s">
        <v>126</v>
      </c>
      <c r="AW789" s="14" t="s">
        <v>32</v>
      </c>
      <c r="AX789" s="14" t="s">
        <v>78</v>
      </c>
      <c r="AY789" s="226" t="s">
        <v>118</v>
      </c>
    </row>
    <row r="790" spans="1:65" s="2" customFormat="1" ht="21.6" customHeight="1">
      <c r="A790" s="35"/>
      <c r="B790" s="36"/>
      <c r="C790" s="188" t="s">
        <v>598</v>
      </c>
      <c r="D790" s="188" t="s">
        <v>121</v>
      </c>
      <c r="E790" s="189" t="s">
        <v>912</v>
      </c>
      <c r="F790" s="190" t="s">
        <v>913</v>
      </c>
      <c r="G790" s="191" t="s">
        <v>233</v>
      </c>
      <c r="H790" s="192">
        <v>4</v>
      </c>
      <c r="I790" s="193"/>
      <c r="J790" s="194">
        <f>ROUND(I790*H790,2)</f>
        <v>0</v>
      </c>
      <c r="K790" s="190" t="s">
        <v>125</v>
      </c>
      <c r="L790" s="40"/>
      <c r="M790" s="195" t="s">
        <v>19</v>
      </c>
      <c r="N790" s="196" t="s">
        <v>41</v>
      </c>
      <c r="O790" s="65"/>
      <c r="P790" s="197">
        <f>O790*H790</f>
        <v>0</v>
      </c>
      <c r="Q790" s="197">
        <v>0</v>
      </c>
      <c r="R790" s="197">
        <f>Q790*H790</f>
        <v>0</v>
      </c>
      <c r="S790" s="197">
        <v>0</v>
      </c>
      <c r="T790" s="198">
        <f>S790*H790</f>
        <v>0</v>
      </c>
      <c r="U790" s="35"/>
      <c r="V790" s="35"/>
      <c r="W790" s="35"/>
      <c r="X790" s="35"/>
      <c r="Y790" s="35"/>
      <c r="Z790" s="35"/>
      <c r="AA790" s="35"/>
      <c r="AB790" s="35"/>
      <c r="AC790" s="35"/>
      <c r="AD790" s="35"/>
      <c r="AE790" s="35"/>
      <c r="AR790" s="199" t="s">
        <v>717</v>
      </c>
      <c r="AT790" s="199" t="s">
        <v>121</v>
      </c>
      <c r="AU790" s="199" t="s">
        <v>78</v>
      </c>
      <c r="AY790" s="18" t="s">
        <v>118</v>
      </c>
      <c r="BE790" s="200">
        <f>IF(N790="základní",J790,0)</f>
        <v>0</v>
      </c>
      <c r="BF790" s="200">
        <f>IF(N790="snížená",J790,0)</f>
        <v>0</v>
      </c>
      <c r="BG790" s="200">
        <f>IF(N790="zákl. přenesená",J790,0)</f>
        <v>0</v>
      </c>
      <c r="BH790" s="200">
        <f>IF(N790="sníž. přenesená",J790,0)</f>
        <v>0</v>
      </c>
      <c r="BI790" s="200">
        <f>IF(N790="nulová",J790,0)</f>
        <v>0</v>
      </c>
      <c r="BJ790" s="18" t="s">
        <v>78</v>
      </c>
      <c r="BK790" s="200">
        <f>ROUND(I790*H790,2)</f>
        <v>0</v>
      </c>
      <c r="BL790" s="18" t="s">
        <v>717</v>
      </c>
      <c r="BM790" s="199" t="s">
        <v>914</v>
      </c>
    </row>
    <row r="791" spans="1:65" s="2" customFormat="1" ht="19.2">
      <c r="A791" s="35"/>
      <c r="B791" s="36"/>
      <c r="C791" s="37"/>
      <c r="D791" s="201" t="s">
        <v>127</v>
      </c>
      <c r="E791" s="37"/>
      <c r="F791" s="202" t="s">
        <v>913</v>
      </c>
      <c r="G791" s="37"/>
      <c r="H791" s="37"/>
      <c r="I791" s="109"/>
      <c r="J791" s="37"/>
      <c r="K791" s="37"/>
      <c r="L791" s="40"/>
      <c r="M791" s="203"/>
      <c r="N791" s="204"/>
      <c r="O791" s="65"/>
      <c r="P791" s="65"/>
      <c r="Q791" s="65"/>
      <c r="R791" s="65"/>
      <c r="S791" s="65"/>
      <c r="T791" s="66"/>
      <c r="U791" s="35"/>
      <c r="V791" s="35"/>
      <c r="W791" s="35"/>
      <c r="X791" s="35"/>
      <c r="Y791" s="35"/>
      <c r="Z791" s="35"/>
      <c r="AA791" s="35"/>
      <c r="AB791" s="35"/>
      <c r="AC791" s="35"/>
      <c r="AD791" s="35"/>
      <c r="AE791" s="35"/>
      <c r="AT791" s="18" t="s">
        <v>127</v>
      </c>
      <c r="AU791" s="18" t="s">
        <v>78</v>
      </c>
    </row>
    <row r="792" spans="1:65" s="13" customFormat="1" ht="10.199999999999999">
      <c r="B792" s="205"/>
      <c r="C792" s="206"/>
      <c r="D792" s="201" t="s">
        <v>128</v>
      </c>
      <c r="E792" s="207" t="s">
        <v>19</v>
      </c>
      <c r="F792" s="208" t="s">
        <v>915</v>
      </c>
      <c r="G792" s="206"/>
      <c r="H792" s="209">
        <v>4</v>
      </c>
      <c r="I792" s="210"/>
      <c r="J792" s="206"/>
      <c r="K792" s="206"/>
      <c r="L792" s="211"/>
      <c r="M792" s="212"/>
      <c r="N792" s="213"/>
      <c r="O792" s="213"/>
      <c r="P792" s="213"/>
      <c r="Q792" s="213"/>
      <c r="R792" s="213"/>
      <c r="S792" s="213"/>
      <c r="T792" s="214"/>
      <c r="AT792" s="215" t="s">
        <v>128</v>
      </c>
      <c r="AU792" s="215" t="s">
        <v>78</v>
      </c>
      <c r="AV792" s="13" t="s">
        <v>80</v>
      </c>
      <c r="AW792" s="13" t="s">
        <v>32</v>
      </c>
      <c r="AX792" s="13" t="s">
        <v>70</v>
      </c>
      <c r="AY792" s="215" t="s">
        <v>118</v>
      </c>
    </row>
    <row r="793" spans="1:65" s="14" customFormat="1" ht="10.199999999999999">
      <c r="B793" s="216"/>
      <c r="C793" s="217"/>
      <c r="D793" s="201" t="s">
        <v>128</v>
      </c>
      <c r="E793" s="218" t="s">
        <v>19</v>
      </c>
      <c r="F793" s="219" t="s">
        <v>136</v>
      </c>
      <c r="G793" s="217"/>
      <c r="H793" s="220">
        <v>4</v>
      </c>
      <c r="I793" s="221"/>
      <c r="J793" s="217"/>
      <c r="K793" s="217"/>
      <c r="L793" s="222"/>
      <c r="M793" s="223"/>
      <c r="N793" s="224"/>
      <c r="O793" s="224"/>
      <c r="P793" s="224"/>
      <c r="Q793" s="224"/>
      <c r="R793" s="224"/>
      <c r="S793" s="224"/>
      <c r="T793" s="225"/>
      <c r="AT793" s="226" t="s">
        <v>128</v>
      </c>
      <c r="AU793" s="226" t="s">
        <v>78</v>
      </c>
      <c r="AV793" s="14" t="s">
        <v>126</v>
      </c>
      <c r="AW793" s="14" t="s">
        <v>32</v>
      </c>
      <c r="AX793" s="14" t="s">
        <v>78</v>
      </c>
      <c r="AY793" s="226" t="s">
        <v>118</v>
      </c>
    </row>
    <row r="794" spans="1:65" s="2" customFormat="1" ht="21.6" customHeight="1">
      <c r="A794" s="35"/>
      <c r="B794" s="36"/>
      <c r="C794" s="188" t="s">
        <v>916</v>
      </c>
      <c r="D794" s="188" t="s">
        <v>121</v>
      </c>
      <c r="E794" s="189" t="s">
        <v>917</v>
      </c>
      <c r="F794" s="190" t="s">
        <v>918</v>
      </c>
      <c r="G794" s="191" t="s">
        <v>233</v>
      </c>
      <c r="H794" s="192">
        <v>6</v>
      </c>
      <c r="I794" s="193"/>
      <c r="J794" s="194">
        <f>ROUND(I794*H794,2)</f>
        <v>0</v>
      </c>
      <c r="K794" s="190" t="s">
        <v>125</v>
      </c>
      <c r="L794" s="40"/>
      <c r="M794" s="195" t="s">
        <v>19</v>
      </c>
      <c r="N794" s="196" t="s">
        <v>41</v>
      </c>
      <c r="O794" s="65"/>
      <c r="P794" s="197">
        <f>O794*H794</f>
        <v>0</v>
      </c>
      <c r="Q794" s="197">
        <v>0</v>
      </c>
      <c r="R794" s="197">
        <f>Q794*H794</f>
        <v>0</v>
      </c>
      <c r="S794" s="197">
        <v>0</v>
      </c>
      <c r="T794" s="198">
        <f>S794*H794</f>
        <v>0</v>
      </c>
      <c r="U794" s="35"/>
      <c r="V794" s="35"/>
      <c r="W794" s="35"/>
      <c r="X794" s="35"/>
      <c r="Y794" s="35"/>
      <c r="Z794" s="35"/>
      <c r="AA794" s="35"/>
      <c r="AB794" s="35"/>
      <c r="AC794" s="35"/>
      <c r="AD794" s="35"/>
      <c r="AE794" s="35"/>
      <c r="AR794" s="199" t="s">
        <v>717</v>
      </c>
      <c r="AT794" s="199" t="s">
        <v>121</v>
      </c>
      <c r="AU794" s="199" t="s">
        <v>78</v>
      </c>
      <c r="AY794" s="18" t="s">
        <v>118</v>
      </c>
      <c r="BE794" s="200">
        <f>IF(N794="základní",J794,0)</f>
        <v>0</v>
      </c>
      <c r="BF794" s="200">
        <f>IF(N794="snížená",J794,0)</f>
        <v>0</v>
      </c>
      <c r="BG794" s="200">
        <f>IF(N794="zákl. přenesená",J794,0)</f>
        <v>0</v>
      </c>
      <c r="BH794" s="200">
        <f>IF(N794="sníž. přenesená",J794,0)</f>
        <v>0</v>
      </c>
      <c r="BI794" s="200">
        <f>IF(N794="nulová",J794,0)</f>
        <v>0</v>
      </c>
      <c r="BJ794" s="18" t="s">
        <v>78</v>
      </c>
      <c r="BK794" s="200">
        <f>ROUND(I794*H794,2)</f>
        <v>0</v>
      </c>
      <c r="BL794" s="18" t="s">
        <v>717</v>
      </c>
      <c r="BM794" s="199" t="s">
        <v>919</v>
      </c>
    </row>
    <row r="795" spans="1:65" s="2" customFormat="1" ht="19.2">
      <c r="A795" s="35"/>
      <c r="B795" s="36"/>
      <c r="C795" s="37"/>
      <c r="D795" s="201" t="s">
        <v>127</v>
      </c>
      <c r="E795" s="37"/>
      <c r="F795" s="202" t="s">
        <v>918</v>
      </c>
      <c r="G795" s="37"/>
      <c r="H795" s="37"/>
      <c r="I795" s="109"/>
      <c r="J795" s="37"/>
      <c r="K795" s="37"/>
      <c r="L795" s="40"/>
      <c r="M795" s="203"/>
      <c r="N795" s="204"/>
      <c r="O795" s="65"/>
      <c r="P795" s="65"/>
      <c r="Q795" s="65"/>
      <c r="R795" s="65"/>
      <c r="S795" s="65"/>
      <c r="T795" s="66"/>
      <c r="U795" s="35"/>
      <c r="V795" s="35"/>
      <c r="W795" s="35"/>
      <c r="X795" s="35"/>
      <c r="Y795" s="35"/>
      <c r="Z795" s="35"/>
      <c r="AA795" s="35"/>
      <c r="AB795" s="35"/>
      <c r="AC795" s="35"/>
      <c r="AD795" s="35"/>
      <c r="AE795" s="35"/>
      <c r="AT795" s="18" t="s">
        <v>127</v>
      </c>
      <c r="AU795" s="18" t="s">
        <v>78</v>
      </c>
    </row>
    <row r="796" spans="1:65" s="13" customFormat="1" ht="10.199999999999999">
      <c r="B796" s="205"/>
      <c r="C796" s="206"/>
      <c r="D796" s="201" t="s">
        <v>128</v>
      </c>
      <c r="E796" s="207" t="s">
        <v>19</v>
      </c>
      <c r="F796" s="208" t="s">
        <v>920</v>
      </c>
      <c r="G796" s="206"/>
      <c r="H796" s="209">
        <v>2</v>
      </c>
      <c r="I796" s="210"/>
      <c r="J796" s="206"/>
      <c r="K796" s="206"/>
      <c r="L796" s="211"/>
      <c r="M796" s="212"/>
      <c r="N796" s="213"/>
      <c r="O796" s="213"/>
      <c r="P796" s="213"/>
      <c r="Q796" s="213"/>
      <c r="R796" s="213"/>
      <c r="S796" s="213"/>
      <c r="T796" s="214"/>
      <c r="AT796" s="215" t="s">
        <v>128</v>
      </c>
      <c r="AU796" s="215" t="s">
        <v>78</v>
      </c>
      <c r="AV796" s="13" t="s">
        <v>80</v>
      </c>
      <c r="AW796" s="13" t="s">
        <v>32</v>
      </c>
      <c r="AX796" s="13" t="s">
        <v>70</v>
      </c>
      <c r="AY796" s="215" t="s">
        <v>118</v>
      </c>
    </row>
    <row r="797" spans="1:65" s="13" customFormat="1" ht="10.199999999999999">
      <c r="B797" s="205"/>
      <c r="C797" s="206"/>
      <c r="D797" s="201" t="s">
        <v>128</v>
      </c>
      <c r="E797" s="207" t="s">
        <v>19</v>
      </c>
      <c r="F797" s="208" t="s">
        <v>921</v>
      </c>
      <c r="G797" s="206"/>
      <c r="H797" s="209">
        <v>1</v>
      </c>
      <c r="I797" s="210"/>
      <c r="J797" s="206"/>
      <c r="K797" s="206"/>
      <c r="L797" s="211"/>
      <c r="M797" s="212"/>
      <c r="N797" s="213"/>
      <c r="O797" s="213"/>
      <c r="P797" s="213"/>
      <c r="Q797" s="213"/>
      <c r="R797" s="213"/>
      <c r="S797" s="213"/>
      <c r="T797" s="214"/>
      <c r="AT797" s="215" t="s">
        <v>128</v>
      </c>
      <c r="AU797" s="215" t="s">
        <v>78</v>
      </c>
      <c r="AV797" s="13" t="s">
        <v>80</v>
      </c>
      <c r="AW797" s="13" t="s">
        <v>32</v>
      </c>
      <c r="AX797" s="13" t="s">
        <v>70</v>
      </c>
      <c r="AY797" s="215" t="s">
        <v>118</v>
      </c>
    </row>
    <row r="798" spans="1:65" s="13" customFormat="1" ht="10.199999999999999">
      <c r="B798" s="205"/>
      <c r="C798" s="206"/>
      <c r="D798" s="201" t="s">
        <v>128</v>
      </c>
      <c r="E798" s="207" t="s">
        <v>19</v>
      </c>
      <c r="F798" s="208" t="s">
        <v>922</v>
      </c>
      <c r="G798" s="206"/>
      <c r="H798" s="209">
        <v>1</v>
      </c>
      <c r="I798" s="210"/>
      <c r="J798" s="206"/>
      <c r="K798" s="206"/>
      <c r="L798" s="211"/>
      <c r="M798" s="212"/>
      <c r="N798" s="213"/>
      <c r="O798" s="213"/>
      <c r="P798" s="213"/>
      <c r="Q798" s="213"/>
      <c r="R798" s="213"/>
      <c r="S798" s="213"/>
      <c r="T798" s="214"/>
      <c r="AT798" s="215" t="s">
        <v>128</v>
      </c>
      <c r="AU798" s="215" t="s">
        <v>78</v>
      </c>
      <c r="AV798" s="13" t="s">
        <v>80</v>
      </c>
      <c r="AW798" s="13" t="s">
        <v>32</v>
      </c>
      <c r="AX798" s="13" t="s">
        <v>70</v>
      </c>
      <c r="AY798" s="215" t="s">
        <v>118</v>
      </c>
    </row>
    <row r="799" spans="1:65" s="13" customFormat="1" ht="10.199999999999999">
      <c r="B799" s="205"/>
      <c r="C799" s="206"/>
      <c r="D799" s="201" t="s">
        <v>128</v>
      </c>
      <c r="E799" s="207" t="s">
        <v>19</v>
      </c>
      <c r="F799" s="208" t="s">
        <v>923</v>
      </c>
      <c r="G799" s="206"/>
      <c r="H799" s="209">
        <v>1</v>
      </c>
      <c r="I799" s="210"/>
      <c r="J799" s="206"/>
      <c r="K799" s="206"/>
      <c r="L799" s="211"/>
      <c r="M799" s="212"/>
      <c r="N799" s="213"/>
      <c r="O799" s="213"/>
      <c r="P799" s="213"/>
      <c r="Q799" s="213"/>
      <c r="R799" s="213"/>
      <c r="S799" s="213"/>
      <c r="T799" s="214"/>
      <c r="AT799" s="215" t="s">
        <v>128</v>
      </c>
      <c r="AU799" s="215" t="s">
        <v>78</v>
      </c>
      <c r="AV799" s="13" t="s">
        <v>80</v>
      </c>
      <c r="AW799" s="13" t="s">
        <v>32</v>
      </c>
      <c r="AX799" s="13" t="s">
        <v>70</v>
      </c>
      <c r="AY799" s="215" t="s">
        <v>118</v>
      </c>
    </row>
    <row r="800" spans="1:65" s="13" customFormat="1" ht="10.199999999999999">
      <c r="B800" s="205"/>
      <c r="C800" s="206"/>
      <c r="D800" s="201" t="s">
        <v>128</v>
      </c>
      <c r="E800" s="207" t="s">
        <v>19</v>
      </c>
      <c r="F800" s="208" t="s">
        <v>924</v>
      </c>
      <c r="G800" s="206"/>
      <c r="H800" s="209">
        <v>1</v>
      </c>
      <c r="I800" s="210"/>
      <c r="J800" s="206"/>
      <c r="K800" s="206"/>
      <c r="L800" s="211"/>
      <c r="M800" s="212"/>
      <c r="N800" s="213"/>
      <c r="O800" s="213"/>
      <c r="P800" s="213"/>
      <c r="Q800" s="213"/>
      <c r="R800" s="213"/>
      <c r="S800" s="213"/>
      <c r="T800" s="214"/>
      <c r="AT800" s="215" t="s">
        <v>128</v>
      </c>
      <c r="AU800" s="215" t="s">
        <v>78</v>
      </c>
      <c r="AV800" s="13" t="s">
        <v>80</v>
      </c>
      <c r="AW800" s="13" t="s">
        <v>32</v>
      </c>
      <c r="AX800" s="13" t="s">
        <v>70</v>
      </c>
      <c r="AY800" s="215" t="s">
        <v>118</v>
      </c>
    </row>
    <row r="801" spans="1:65" s="14" customFormat="1" ht="10.199999999999999">
      <c r="B801" s="216"/>
      <c r="C801" s="217"/>
      <c r="D801" s="201" t="s">
        <v>128</v>
      </c>
      <c r="E801" s="218" t="s">
        <v>19</v>
      </c>
      <c r="F801" s="219" t="s">
        <v>136</v>
      </c>
      <c r="G801" s="217"/>
      <c r="H801" s="220">
        <v>6</v>
      </c>
      <c r="I801" s="221"/>
      <c r="J801" s="217"/>
      <c r="K801" s="217"/>
      <c r="L801" s="222"/>
      <c r="M801" s="223"/>
      <c r="N801" s="224"/>
      <c r="O801" s="224"/>
      <c r="P801" s="224"/>
      <c r="Q801" s="224"/>
      <c r="R801" s="224"/>
      <c r="S801" s="224"/>
      <c r="T801" s="225"/>
      <c r="AT801" s="226" t="s">
        <v>128</v>
      </c>
      <c r="AU801" s="226" t="s">
        <v>78</v>
      </c>
      <c r="AV801" s="14" t="s">
        <v>126</v>
      </c>
      <c r="AW801" s="14" t="s">
        <v>32</v>
      </c>
      <c r="AX801" s="14" t="s">
        <v>78</v>
      </c>
      <c r="AY801" s="226" t="s">
        <v>118</v>
      </c>
    </row>
    <row r="802" spans="1:65" s="2" customFormat="1" ht="21.6" customHeight="1">
      <c r="A802" s="35"/>
      <c r="B802" s="36"/>
      <c r="C802" s="188" t="s">
        <v>601</v>
      </c>
      <c r="D802" s="188" t="s">
        <v>121</v>
      </c>
      <c r="E802" s="189" t="s">
        <v>925</v>
      </c>
      <c r="F802" s="190" t="s">
        <v>926</v>
      </c>
      <c r="G802" s="191" t="s">
        <v>152</v>
      </c>
      <c r="H802" s="192">
        <v>1897.482</v>
      </c>
      <c r="I802" s="193"/>
      <c r="J802" s="194">
        <f>ROUND(I802*H802,2)</f>
        <v>0</v>
      </c>
      <c r="K802" s="190" t="s">
        <v>125</v>
      </c>
      <c r="L802" s="40"/>
      <c r="M802" s="195" t="s">
        <v>19</v>
      </c>
      <c r="N802" s="196" t="s">
        <v>41</v>
      </c>
      <c r="O802" s="65"/>
      <c r="P802" s="197">
        <f>O802*H802</f>
        <v>0</v>
      </c>
      <c r="Q802" s="197">
        <v>0</v>
      </c>
      <c r="R802" s="197">
        <f>Q802*H802</f>
        <v>0</v>
      </c>
      <c r="S802" s="197">
        <v>0</v>
      </c>
      <c r="T802" s="198">
        <f>S802*H802</f>
        <v>0</v>
      </c>
      <c r="U802" s="35"/>
      <c r="V802" s="35"/>
      <c r="W802" s="35"/>
      <c r="X802" s="35"/>
      <c r="Y802" s="35"/>
      <c r="Z802" s="35"/>
      <c r="AA802" s="35"/>
      <c r="AB802" s="35"/>
      <c r="AC802" s="35"/>
      <c r="AD802" s="35"/>
      <c r="AE802" s="35"/>
      <c r="AR802" s="199" t="s">
        <v>717</v>
      </c>
      <c r="AT802" s="199" t="s">
        <v>121</v>
      </c>
      <c r="AU802" s="199" t="s">
        <v>78</v>
      </c>
      <c r="AY802" s="18" t="s">
        <v>118</v>
      </c>
      <c r="BE802" s="200">
        <f>IF(N802="základní",J802,0)</f>
        <v>0</v>
      </c>
      <c r="BF802" s="200">
        <f>IF(N802="snížená",J802,0)</f>
        <v>0</v>
      </c>
      <c r="BG802" s="200">
        <f>IF(N802="zákl. přenesená",J802,0)</f>
        <v>0</v>
      </c>
      <c r="BH802" s="200">
        <f>IF(N802="sníž. přenesená",J802,0)</f>
        <v>0</v>
      </c>
      <c r="BI802" s="200">
        <f>IF(N802="nulová",J802,0)</f>
        <v>0</v>
      </c>
      <c r="BJ802" s="18" t="s">
        <v>78</v>
      </c>
      <c r="BK802" s="200">
        <f>ROUND(I802*H802,2)</f>
        <v>0</v>
      </c>
      <c r="BL802" s="18" t="s">
        <v>717</v>
      </c>
      <c r="BM802" s="199" t="s">
        <v>927</v>
      </c>
    </row>
    <row r="803" spans="1:65" s="2" customFormat="1" ht="19.2">
      <c r="A803" s="35"/>
      <c r="B803" s="36"/>
      <c r="C803" s="37"/>
      <c r="D803" s="201" t="s">
        <v>127</v>
      </c>
      <c r="E803" s="37"/>
      <c r="F803" s="202" t="s">
        <v>926</v>
      </c>
      <c r="G803" s="37"/>
      <c r="H803" s="37"/>
      <c r="I803" s="109"/>
      <c r="J803" s="37"/>
      <c r="K803" s="37"/>
      <c r="L803" s="40"/>
      <c r="M803" s="203"/>
      <c r="N803" s="204"/>
      <c r="O803" s="65"/>
      <c r="P803" s="65"/>
      <c r="Q803" s="65"/>
      <c r="R803" s="65"/>
      <c r="S803" s="65"/>
      <c r="T803" s="66"/>
      <c r="U803" s="35"/>
      <c r="V803" s="35"/>
      <c r="W803" s="35"/>
      <c r="X803" s="35"/>
      <c r="Y803" s="35"/>
      <c r="Z803" s="35"/>
      <c r="AA803" s="35"/>
      <c r="AB803" s="35"/>
      <c r="AC803" s="35"/>
      <c r="AD803" s="35"/>
      <c r="AE803" s="35"/>
      <c r="AT803" s="18" t="s">
        <v>127</v>
      </c>
      <c r="AU803" s="18" t="s">
        <v>78</v>
      </c>
    </row>
    <row r="804" spans="1:65" s="13" customFormat="1" ht="10.199999999999999">
      <c r="B804" s="205"/>
      <c r="C804" s="206"/>
      <c r="D804" s="201" t="s">
        <v>128</v>
      </c>
      <c r="E804" s="207" t="s">
        <v>19</v>
      </c>
      <c r="F804" s="208" t="s">
        <v>901</v>
      </c>
      <c r="G804" s="206"/>
      <c r="H804" s="209">
        <v>352.52699999999999</v>
      </c>
      <c r="I804" s="210"/>
      <c r="J804" s="206"/>
      <c r="K804" s="206"/>
      <c r="L804" s="211"/>
      <c r="M804" s="212"/>
      <c r="N804" s="213"/>
      <c r="O804" s="213"/>
      <c r="P804" s="213"/>
      <c r="Q804" s="213"/>
      <c r="R804" s="213"/>
      <c r="S804" s="213"/>
      <c r="T804" s="214"/>
      <c r="AT804" s="215" t="s">
        <v>128</v>
      </c>
      <c r="AU804" s="215" t="s">
        <v>78</v>
      </c>
      <c r="AV804" s="13" t="s">
        <v>80</v>
      </c>
      <c r="AW804" s="13" t="s">
        <v>32</v>
      </c>
      <c r="AX804" s="13" t="s">
        <v>70</v>
      </c>
      <c r="AY804" s="215" t="s">
        <v>118</v>
      </c>
    </row>
    <row r="805" spans="1:65" s="13" customFormat="1" ht="10.199999999999999">
      <c r="B805" s="205"/>
      <c r="C805" s="206"/>
      <c r="D805" s="201" t="s">
        <v>128</v>
      </c>
      <c r="E805" s="207" t="s">
        <v>19</v>
      </c>
      <c r="F805" s="208" t="s">
        <v>860</v>
      </c>
      <c r="G805" s="206"/>
      <c r="H805" s="209">
        <v>169.12799999999999</v>
      </c>
      <c r="I805" s="210"/>
      <c r="J805" s="206"/>
      <c r="K805" s="206"/>
      <c r="L805" s="211"/>
      <c r="M805" s="212"/>
      <c r="N805" s="213"/>
      <c r="O805" s="213"/>
      <c r="P805" s="213"/>
      <c r="Q805" s="213"/>
      <c r="R805" s="213"/>
      <c r="S805" s="213"/>
      <c r="T805" s="214"/>
      <c r="AT805" s="215" t="s">
        <v>128</v>
      </c>
      <c r="AU805" s="215" t="s">
        <v>78</v>
      </c>
      <c r="AV805" s="13" t="s">
        <v>80</v>
      </c>
      <c r="AW805" s="13" t="s">
        <v>32</v>
      </c>
      <c r="AX805" s="13" t="s">
        <v>70</v>
      </c>
      <c r="AY805" s="215" t="s">
        <v>118</v>
      </c>
    </row>
    <row r="806" spans="1:65" s="13" customFormat="1" ht="10.199999999999999">
      <c r="B806" s="205"/>
      <c r="C806" s="206"/>
      <c r="D806" s="201" t="s">
        <v>128</v>
      </c>
      <c r="E806" s="207" t="s">
        <v>19</v>
      </c>
      <c r="F806" s="208" t="s">
        <v>861</v>
      </c>
      <c r="G806" s="206"/>
      <c r="H806" s="209">
        <v>367.02699999999999</v>
      </c>
      <c r="I806" s="210"/>
      <c r="J806" s="206"/>
      <c r="K806" s="206"/>
      <c r="L806" s="211"/>
      <c r="M806" s="212"/>
      <c r="N806" s="213"/>
      <c r="O806" s="213"/>
      <c r="P806" s="213"/>
      <c r="Q806" s="213"/>
      <c r="R806" s="213"/>
      <c r="S806" s="213"/>
      <c r="T806" s="214"/>
      <c r="AT806" s="215" t="s">
        <v>128</v>
      </c>
      <c r="AU806" s="215" t="s">
        <v>78</v>
      </c>
      <c r="AV806" s="13" t="s">
        <v>80</v>
      </c>
      <c r="AW806" s="13" t="s">
        <v>32</v>
      </c>
      <c r="AX806" s="13" t="s">
        <v>70</v>
      </c>
      <c r="AY806" s="215" t="s">
        <v>118</v>
      </c>
    </row>
    <row r="807" spans="1:65" s="13" customFormat="1" ht="10.199999999999999">
      <c r="B807" s="205"/>
      <c r="C807" s="206"/>
      <c r="D807" s="201" t="s">
        <v>128</v>
      </c>
      <c r="E807" s="207" t="s">
        <v>19</v>
      </c>
      <c r="F807" s="208" t="s">
        <v>862</v>
      </c>
      <c r="G807" s="206"/>
      <c r="H807" s="209">
        <v>324</v>
      </c>
      <c r="I807" s="210"/>
      <c r="J807" s="206"/>
      <c r="K807" s="206"/>
      <c r="L807" s="211"/>
      <c r="M807" s="212"/>
      <c r="N807" s="213"/>
      <c r="O807" s="213"/>
      <c r="P807" s="213"/>
      <c r="Q807" s="213"/>
      <c r="R807" s="213"/>
      <c r="S807" s="213"/>
      <c r="T807" s="214"/>
      <c r="AT807" s="215" t="s">
        <v>128</v>
      </c>
      <c r="AU807" s="215" t="s">
        <v>78</v>
      </c>
      <c r="AV807" s="13" t="s">
        <v>80</v>
      </c>
      <c r="AW807" s="13" t="s">
        <v>32</v>
      </c>
      <c r="AX807" s="13" t="s">
        <v>70</v>
      </c>
      <c r="AY807" s="215" t="s">
        <v>118</v>
      </c>
    </row>
    <row r="808" spans="1:65" s="13" customFormat="1" ht="10.199999999999999">
      <c r="B808" s="205"/>
      <c r="C808" s="206"/>
      <c r="D808" s="201" t="s">
        <v>128</v>
      </c>
      <c r="E808" s="207" t="s">
        <v>19</v>
      </c>
      <c r="F808" s="208" t="s">
        <v>903</v>
      </c>
      <c r="G808" s="206"/>
      <c r="H808" s="209">
        <v>444.8</v>
      </c>
      <c r="I808" s="210"/>
      <c r="J808" s="206"/>
      <c r="K808" s="206"/>
      <c r="L808" s="211"/>
      <c r="M808" s="212"/>
      <c r="N808" s="213"/>
      <c r="O808" s="213"/>
      <c r="P808" s="213"/>
      <c r="Q808" s="213"/>
      <c r="R808" s="213"/>
      <c r="S808" s="213"/>
      <c r="T808" s="214"/>
      <c r="AT808" s="215" t="s">
        <v>128</v>
      </c>
      <c r="AU808" s="215" t="s">
        <v>78</v>
      </c>
      <c r="AV808" s="13" t="s">
        <v>80</v>
      </c>
      <c r="AW808" s="13" t="s">
        <v>32</v>
      </c>
      <c r="AX808" s="13" t="s">
        <v>70</v>
      </c>
      <c r="AY808" s="215" t="s">
        <v>118</v>
      </c>
    </row>
    <row r="809" spans="1:65" s="13" customFormat="1" ht="10.199999999999999">
      <c r="B809" s="205"/>
      <c r="C809" s="206"/>
      <c r="D809" s="201" t="s">
        <v>128</v>
      </c>
      <c r="E809" s="207" t="s">
        <v>19</v>
      </c>
      <c r="F809" s="208" t="s">
        <v>864</v>
      </c>
      <c r="G809" s="206"/>
      <c r="H809" s="209">
        <v>240</v>
      </c>
      <c r="I809" s="210"/>
      <c r="J809" s="206"/>
      <c r="K809" s="206"/>
      <c r="L809" s="211"/>
      <c r="M809" s="212"/>
      <c r="N809" s="213"/>
      <c r="O809" s="213"/>
      <c r="P809" s="213"/>
      <c r="Q809" s="213"/>
      <c r="R809" s="213"/>
      <c r="S809" s="213"/>
      <c r="T809" s="214"/>
      <c r="AT809" s="215" t="s">
        <v>128</v>
      </c>
      <c r="AU809" s="215" t="s">
        <v>78</v>
      </c>
      <c r="AV809" s="13" t="s">
        <v>80</v>
      </c>
      <c r="AW809" s="13" t="s">
        <v>32</v>
      </c>
      <c r="AX809" s="13" t="s">
        <v>70</v>
      </c>
      <c r="AY809" s="215" t="s">
        <v>118</v>
      </c>
    </row>
    <row r="810" spans="1:65" s="14" customFormat="1" ht="10.199999999999999">
      <c r="B810" s="216"/>
      <c r="C810" s="217"/>
      <c r="D810" s="201" t="s">
        <v>128</v>
      </c>
      <c r="E810" s="218" t="s">
        <v>19</v>
      </c>
      <c r="F810" s="219" t="s">
        <v>136</v>
      </c>
      <c r="G810" s="217"/>
      <c r="H810" s="220">
        <v>1897.482</v>
      </c>
      <c r="I810" s="221"/>
      <c r="J810" s="217"/>
      <c r="K810" s="217"/>
      <c r="L810" s="222"/>
      <c r="M810" s="223"/>
      <c r="N810" s="224"/>
      <c r="O810" s="224"/>
      <c r="P810" s="224"/>
      <c r="Q810" s="224"/>
      <c r="R810" s="224"/>
      <c r="S810" s="224"/>
      <c r="T810" s="225"/>
      <c r="AT810" s="226" t="s">
        <v>128</v>
      </c>
      <c r="AU810" s="226" t="s">
        <v>78</v>
      </c>
      <c r="AV810" s="14" t="s">
        <v>126</v>
      </c>
      <c r="AW810" s="14" t="s">
        <v>32</v>
      </c>
      <c r="AX810" s="14" t="s">
        <v>78</v>
      </c>
      <c r="AY810" s="226" t="s">
        <v>118</v>
      </c>
    </row>
    <row r="811" spans="1:65" s="2" customFormat="1" ht="21.6" customHeight="1">
      <c r="A811" s="35"/>
      <c r="B811" s="36"/>
      <c r="C811" s="188" t="s">
        <v>928</v>
      </c>
      <c r="D811" s="188" t="s">
        <v>121</v>
      </c>
      <c r="E811" s="189" t="s">
        <v>929</v>
      </c>
      <c r="F811" s="190" t="s">
        <v>930</v>
      </c>
      <c r="G811" s="191" t="s">
        <v>152</v>
      </c>
      <c r="H811" s="192">
        <v>180</v>
      </c>
      <c r="I811" s="193"/>
      <c r="J811" s="194">
        <f>ROUND(I811*H811,2)</f>
        <v>0</v>
      </c>
      <c r="K811" s="190" t="s">
        <v>125</v>
      </c>
      <c r="L811" s="40"/>
      <c r="M811" s="195" t="s">
        <v>19</v>
      </c>
      <c r="N811" s="196" t="s">
        <v>41</v>
      </c>
      <c r="O811" s="65"/>
      <c r="P811" s="197">
        <f>O811*H811</f>
        <v>0</v>
      </c>
      <c r="Q811" s="197">
        <v>0</v>
      </c>
      <c r="R811" s="197">
        <f>Q811*H811</f>
        <v>0</v>
      </c>
      <c r="S811" s="197">
        <v>0</v>
      </c>
      <c r="T811" s="198">
        <f>S811*H811</f>
        <v>0</v>
      </c>
      <c r="U811" s="35"/>
      <c r="V811" s="35"/>
      <c r="W811" s="35"/>
      <c r="X811" s="35"/>
      <c r="Y811" s="35"/>
      <c r="Z811" s="35"/>
      <c r="AA811" s="35"/>
      <c r="AB811" s="35"/>
      <c r="AC811" s="35"/>
      <c r="AD811" s="35"/>
      <c r="AE811" s="35"/>
      <c r="AR811" s="199" t="s">
        <v>717</v>
      </c>
      <c r="AT811" s="199" t="s">
        <v>121</v>
      </c>
      <c r="AU811" s="199" t="s">
        <v>78</v>
      </c>
      <c r="AY811" s="18" t="s">
        <v>118</v>
      </c>
      <c r="BE811" s="200">
        <f>IF(N811="základní",J811,0)</f>
        <v>0</v>
      </c>
      <c r="BF811" s="200">
        <f>IF(N811="snížená",J811,0)</f>
        <v>0</v>
      </c>
      <c r="BG811" s="200">
        <f>IF(N811="zákl. přenesená",J811,0)</f>
        <v>0</v>
      </c>
      <c r="BH811" s="200">
        <f>IF(N811="sníž. přenesená",J811,0)</f>
        <v>0</v>
      </c>
      <c r="BI811" s="200">
        <f>IF(N811="nulová",J811,0)</f>
        <v>0</v>
      </c>
      <c r="BJ811" s="18" t="s">
        <v>78</v>
      </c>
      <c r="BK811" s="200">
        <f>ROUND(I811*H811,2)</f>
        <v>0</v>
      </c>
      <c r="BL811" s="18" t="s">
        <v>717</v>
      </c>
      <c r="BM811" s="199" t="s">
        <v>931</v>
      </c>
    </row>
    <row r="812" spans="1:65" s="2" customFormat="1" ht="19.2">
      <c r="A812" s="35"/>
      <c r="B812" s="36"/>
      <c r="C812" s="37"/>
      <c r="D812" s="201" t="s">
        <v>127</v>
      </c>
      <c r="E812" s="37"/>
      <c r="F812" s="202" t="s">
        <v>930</v>
      </c>
      <c r="G812" s="37"/>
      <c r="H812" s="37"/>
      <c r="I812" s="109"/>
      <c r="J812" s="37"/>
      <c r="K812" s="37"/>
      <c r="L812" s="40"/>
      <c r="M812" s="203"/>
      <c r="N812" s="204"/>
      <c r="O812" s="65"/>
      <c r="P812" s="65"/>
      <c r="Q812" s="65"/>
      <c r="R812" s="65"/>
      <c r="S812" s="65"/>
      <c r="T812" s="66"/>
      <c r="U812" s="35"/>
      <c r="V812" s="35"/>
      <c r="W812" s="35"/>
      <c r="X812" s="35"/>
      <c r="Y812" s="35"/>
      <c r="Z812" s="35"/>
      <c r="AA812" s="35"/>
      <c r="AB812" s="35"/>
      <c r="AC812" s="35"/>
      <c r="AD812" s="35"/>
      <c r="AE812" s="35"/>
      <c r="AT812" s="18" t="s">
        <v>127</v>
      </c>
      <c r="AU812" s="18" t="s">
        <v>78</v>
      </c>
    </row>
    <row r="813" spans="1:65" s="13" customFormat="1" ht="20.399999999999999">
      <c r="B813" s="205"/>
      <c r="C813" s="206"/>
      <c r="D813" s="201" t="s">
        <v>128</v>
      </c>
      <c r="E813" s="207" t="s">
        <v>19</v>
      </c>
      <c r="F813" s="208" t="s">
        <v>870</v>
      </c>
      <c r="G813" s="206"/>
      <c r="H813" s="209">
        <v>180</v>
      </c>
      <c r="I813" s="210"/>
      <c r="J813" s="206"/>
      <c r="K813" s="206"/>
      <c r="L813" s="211"/>
      <c r="M813" s="212"/>
      <c r="N813" s="213"/>
      <c r="O813" s="213"/>
      <c r="P813" s="213"/>
      <c r="Q813" s="213"/>
      <c r="R813" s="213"/>
      <c r="S813" s="213"/>
      <c r="T813" s="214"/>
      <c r="AT813" s="215" t="s">
        <v>128</v>
      </c>
      <c r="AU813" s="215" t="s">
        <v>78</v>
      </c>
      <c r="AV813" s="13" t="s">
        <v>80</v>
      </c>
      <c r="AW813" s="13" t="s">
        <v>32</v>
      </c>
      <c r="AX813" s="13" t="s">
        <v>70</v>
      </c>
      <c r="AY813" s="215" t="s">
        <v>118</v>
      </c>
    </row>
    <row r="814" spans="1:65" s="14" customFormat="1" ht="10.199999999999999">
      <c r="B814" s="216"/>
      <c r="C814" s="217"/>
      <c r="D814" s="201" t="s">
        <v>128</v>
      </c>
      <c r="E814" s="218" t="s">
        <v>19</v>
      </c>
      <c r="F814" s="219" t="s">
        <v>136</v>
      </c>
      <c r="G814" s="217"/>
      <c r="H814" s="220">
        <v>180</v>
      </c>
      <c r="I814" s="221"/>
      <c r="J814" s="217"/>
      <c r="K814" s="217"/>
      <c r="L814" s="222"/>
      <c r="M814" s="223"/>
      <c r="N814" s="224"/>
      <c r="O814" s="224"/>
      <c r="P814" s="224"/>
      <c r="Q814" s="224"/>
      <c r="R814" s="224"/>
      <c r="S814" s="224"/>
      <c r="T814" s="225"/>
      <c r="AT814" s="226" t="s">
        <v>128</v>
      </c>
      <c r="AU814" s="226" t="s">
        <v>78</v>
      </c>
      <c r="AV814" s="14" t="s">
        <v>126</v>
      </c>
      <c r="AW814" s="14" t="s">
        <v>32</v>
      </c>
      <c r="AX814" s="14" t="s">
        <v>78</v>
      </c>
      <c r="AY814" s="226" t="s">
        <v>118</v>
      </c>
    </row>
    <row r="815" spans="1:65" s="2" customFormat="1" ht="21.6" customHeight="1">
      <c r="A815" s="35"/>
      <c r="B815" s="36"/>
      <c r="C815" s="188" t="s">
        <v>605</v>
      </c>
      <c r="D815" s="188" t="s">
        <v>121</v>
      </c>
      <c r="E815" s="189" t="s">
        <v>932</v>
      </c>
      <c r="F815" s="190" t="s">
        <v>933</v>
      </c>
      <c r="G815" s="191" t="s">
        <v>152</v>
      </c>
      <c r="H815" s="192">
        <v>39.770000000000003</v>
      </c>
      <c r="I815" s="193"/>
      <c r="J815" s="194">
        <f>ROUND(I815*H815,2)</f>
        <v>0</v>
      </c>
      <c r="K815" s="190" t="s">
        <v>125</v>
      </c>
      <c r="L815" s="40"/>
      <c r="M815" s="195" t="s">
        <v>19</v>
      </c>
      <c r="N815" s="196" t="s">
        <v>41</v>
      </c>
      <c r="O815" s="65"/>
      <c r="P815" s="197">
        <f>O815*H815</f>
        <v>0</v>
      </c>
      <c r="Q815" s="197">
        <v>0</v>
      </c>
      <c r="R815" s="197">
        <f>Q815*H815</f>
        <v>0</v>
      </c>
      <c r="S815" s="197">
        <v>0</v>
      </c>
      <c r="T815" s="198">
        <f>S815*H815</f>
        <v>0</v>
      </c>
      <c r="U815" s="35"/>
      <c r="V815" s="35"/>
      <c r="W815" s="35"/>
      <c r="X815" s="35"/>
      <c r="Y815" s="35"/>
      <c r="Z815" s="35"/>
      <c r="AA815" s="35"/>
      <c r="AB815" s="35"/>
      <c r="AC815" s="35"/>
      <c r="AD815" s="35"/>
      <c r="AE815" s="35"/>
      <c r="AR815" s="199" t="s">
        <v>717</v>
      </c>
      <c r="AT815" s="199" t="s">
        <v>121</v>
      </c>
      <c r="AU815" s="199" t="s">
        <v>78</v>
      </c>
      <c r="AY815" s="18" t="s">
        <v>118</v>
      </c>
      <c r="BE815" s="200">
        <f>IF(N815="základní",J815,0)</f>
        <v>0</v>
      </c>
      <c r="BF815" s="200">
        <f>IF(N815="snížená",J815,0)</f>
        <v>0</v>
      </c>
      <c r="BG815" s="200">
        <f>IF(N815="zákl. přenesená",J815,0)</f>
        <v>0</v>
      </c>
      <c r="BH815" s="200">
        <f>IF(N815="sníž. přenesená",J815,0)</f>
        <v>0</v>
      </c>
      <c r="BI815" s="200">
        <f>IF(N815="nulová",J815,0)</f>
        <v>0</v>
      </c>
      <c r="BJ815" s="18" t="s">
        <v>78</v>
      </c>
      <c r="BK815" s="200">
        <f>ROUND(I815*H815,2)</f>
        <v>0</v>
      </c>
      <c r="BL815" s="18" t="s">
        <v>717</v>
      </c>
      <c r="BM815" s="199" t="s">
        <v>934</v>
      </c>
    </row>
    <row r="816" spans="1:65" s="2" customFormat="1" ht="10.199999999999999">
      <c r="A816" s="35"/>
      <c r="B816" s="36"/>
      <c r="C816" s="37"/>
      <c r="D816" s="201" t="s">
        <v>127</v>
      </c>
      <c r="E816" s="37"/>
      <c r="F816" s="202" t="s">
        <v>933</v>
      </c>
      <c r="G816" s="37"/>
      <c r="H816" s="37"/>
      <c r="I816" s="109"/>
      <c r="J816" s="37"/>
      <c r="K816" s="37"/>
      <c r="L816" s="40"/>
      <c r="M816" s="203"/>
      <c r="N816" s="204"/>
      <c r="O816" s="65"/>
      <c r="P816" s="65"/>
      <c r="Q816" s="65"/>
      <c r="R816" s="65"/>
      <c r="S816" s="65"/>
      <c r="T816" s="66"/>
      <c r="U816" s="35"/>
      <c r="V816" s="35"/>
      <c r="W816" s="35"/>
      <c r="X816" s="35"/>
      <c r="Y816" s="35"/>
      <c r="Z816" s="35"/>
      <c r="AA816" s="35"/>
      <c r="AB816" s="35"/>
      <c r="AC816" s="35"/>
      <c r="AD816" s="35"/>
      <c r="AE816" s="35"/>
      <c r="AT816" s="18" t="s">
        <v>127</v>
      </c>
      <c r="AU816" s="18" t="s">
        <v>78</v>
      </c>
    </row>
    <row r="817" spans="1:65" s="13" customFormat="1" ht="10.199999999999999">
      <c r="B817" s="205"/>
      <c r="C817" s="206"/>
      <c r="D817" s="201" t="s">
        <v>128</v>
      </c>
      <c r="E817" s="207" t="s">
        <v>19</v>
      </c>
      <c r="F817" s="208" t="s">
        <v>935</v>
      </c>
      <c r="G817" s="206"/>
      <c r="H817" s="209">
        <v>17.2</v>
      </c>
      <c r="I817" s="210"/>
      <c r="J817" s="206"/>
      <c r="K817" s="206"/>
      <c r="L817" s="211"/>
      <c r="M817" s="212"/>
      <c r="N817" s="213"/>
      <c r="O817" s="213"/>
      <c r="P817" s="213"/>
      <c r="Q817" s="213"/>
      <c r="R817" s="213"/>
      <c r="S817" s="213"/>
      <c r="T817" s="214"/>
      <c r="AT817" s="215" t="s">
        <v>128</v>
      </c>
      <c r="AU817" s="215" t="s">
        <v>78</v>
      </c>
      <c r="AV817" s="13" t="s">
        <v>80</v>
      </c>
      <c r="AW817" s="13" t="s">
        <v>32</v>
      </c>
      <c r="AX817" s="13" t="s">
        <v>70</v>
      </c>
      <c r="AY817" s="215" t="s">
        <v>118</v>
      </c>
    </row>
    <row r="818" spans="1:65" s="13" customFormat="1" ht="10.199999999999999">
      <c r="B818" s="205"/>
      <c r="C818" s="206"/>
      <c r="D818" s="201" t="s">
        <v>128</v>
      </c>
      <c r="E818" s="207" t="s">
        <v>19</v>
      </c>
      <c r="F818" s="208" t="s">
        <v>936</v>
      </c>
      <c r="G818" s="206"/>
      <c r="H818" s="209">
        <v>20.97</v>
      </c>
      <c r="I818" s="210"/>
      <c r="J818" s="206"/>
      <c r="K818" s="206"/>
      <c r="L818" s="211"/>
      <c r="M818" s="212"/>
      <c r="N818" s="213"/>
      <c r="O818" s="213"/>
      <c r="P818" s="213"/>
      <c r="Q818" s="213"/>
      <c r="R818" s="213"/>
      <c r="S818" s="213"/>
      <c r="T818" s="214"/>
      <c r="AT818" s="215" t="s">
        <v>128</v>
      </c>
      <c r="AU818" s="215" t="s">
        <v>78</v>
      </c>
      <c r="AV818" s="13" t="s">
        <v>80</v>
      </c>
      <c r="AW818" s="13" t="s">
        <v>32</v>
      </c>
      <c r="AX818" s="13" t="s">
        <v>70</v>
      </c>
      <c r="AY818" s="215" t="s">
        <v>118</v>
      </c>
    </row>
    <row r="819" spans="1:65" s="13" customFormat="1" ht="10.199999999999999">
      <c r="B819" s="205"/>
      <c r="C819" s="206"/>
      <c r="D819" s="201" t="s">
        <v>128</v>
      </c>
      <c r="E819" s="207" t="s">
        <v>19</v>
      </c>
      <c r="F819" s="208" t="s">
        <v>937</v>
      </c>
      <c r="G819" s="206"/>
      <c r="H819" s="209">
        <v>1.6</v>
      </c>
      <c r="I819" s="210"/>
      <c r="J819" s="206"/>
      <c r="K819" s="206"/>
      <c r="L819" s="211"/>
      <c r="M819" s="212"/>
      <c r="N819" s="213"/>
      <c r="O819" s="213"/>
      <c r="P819" s="213"/>
      <c r="Q819" s="213"/>
      <c r="R819" s="213"/>
      <c r="S819" s="213"/>
      <c r="T819" s="214"/>
      <c r="AT819" s="215" t="s">
        <v>128</v>
      </c>
      <c r="AU819" s="215" t="s">
        <v>78</v>
      </c>
      <c r="AV819" s="13" t="s">
        <v>80</v>
      </c>
      <c r="AW819" s="13" t="s">
        <v>32</v>
      </c>
      <c r="AX819" s="13" t="s">
        <v>70</v>
      </c>
      <c r="AY819" s="215" t="s">
        <v>118</v>
      </c>
    </row>
    <row r="820" spans="1:65" s="14" customFormat="1" ht="10.199999999999999">
      <c r="B820" s="216"/>
      <c r="C820" s="217"/>
      <c r="D820" s="201" t="s">
        <v>128</v>
      </c>
      <c r="E820" s="218" t="s">
        <v>19</v>
      </c>
      <c r="F820" s="219" t="s">
        <v>136</v>
      </c>
      <c r="G820" s="217"/>
      <c r="H820" s="220">
        <v>39.770000000000003</v>
      </c>
      <c r="I820" s="221"/>
      <c r="J820" s="217"/>
      <c r="K820" s="217"/>
      <c r="L820" s="222"/>
      <c r="M820" s="223"/>
      <c r="N820" s="224"/>
      <c r="O820" s="224"/>
      <c r="P820" s="224"/>
      <c r="Q820" s="224"/>
      <c r="R820" s="224"/>
      <c r="S820" s="224"/>
      <c r="T820" s="225"/>
      <c r="AT820" s="226" t="s">
        <v>128</v>
      </c>
      <c r="AU820" s="226" t="s">
        <v>78</v>
      </c>
      <c r="AV820" s="14" t="s">
        <v>126</v>
      </c>
      <c r="AW820" s="14" t="s">
        <v>32</v>
      </c>
      <c r="AX820" s="14" t="s">
        <v>78</v>
      </c>
      <c r="AY820" s="226" t="s">
        <v>118</v>
      </c>
    </row>
    <row r="821" spans="1:65" s="2" customFormat="1" ht="14.4" customHeight="1">
      <c r="A821" s="35"/>
      <c r="B821" s="36"/>
      <c r="C821" s="188" t="s">
        <v>938</v>
      </c>
      <c r="D821" s="188" t="s">
        <v>121</v>
      </c>
      <c r="E821" s="189" t="s">
        <v>939</v>
      </c>
      <c r="F821" s="190" t="s">
        <v>940</v>
      </c>
      <c r="G821" s="191" t="s">
        <v>152</v>
      </c>
      <c r="H821" s="192">
        <v>0.85199999999999998</v>
      </c>
      <c r="I821" s="193"/>
      <c r="J821" s="194">
        <f>ROUND(I821*H821,2)</f>
        <v>0</v>
      </c>
      <c r="K821" s="190" t="s">
        <v>125</v>
      </c>
      <c r="L821" s="40"/>
      <c r="M821" s="195" t="s">
        <v>19</v>
      </c>
      <c r="N821" s="196" t="s">
        <v>41</v>
      </c>
      <c r="O821" s="65"/>
      <c r="P821" s="197">
        <f>O821*H821</f>
        <v>0</v>
      </c>
      <c r="Q821" s="197">
        <v>0</v>
      </c>
      <c r="R821" s="197">
        <f>Q821*H821</f>
        <v>0</v>
      </c>
      <c r="S821" s="197">
        <v>0</v>
      </c>
      <c r="T821" s="198">
        <f>S821*H821</f>
        <v>0</v>
      </c>
      <c r="U821" s="35"/>
      <c r="V821" s="35"/>
      <c r="W821" s="35"/>
      <c r="X821" s="35"/>
      <c r="Y821" s="35"/>
      <c r="Z821" s="35"/>
      <c r="AA821" s="35"/>
      <c r="AB821" s="35"/>
      <c r="AC821" s="35"/>
      <c r="AD821" s="35"/>
      <c r="AE821" s="35"/>
      <c r="AR821" s="199" t="s">
        <v>717</v>
      </c>
      <c r="AT821" s="199" t="s">
        <v>121</v>
      </c>
      <c r="AU821" s="199" t="s">
        <v>78</v>
      </c>
      <c r="AY821" s="18" t="s">
        <v>118</v>
      </c>
      <c r="BE821" s="200">
        <f>IF(N821="základní",J821,0)</f>
        <v>0</v>
      </c>
      <c r="BF821" s="200">
        <f>IF(N821="snížená",J821,0)</f>
        <v>0</v>
      </c>
      <c r="BG821" s="200">
        <f>IF(N821="zákl. přenesená",J821,0)</f>
        <v>0</v>
      </c>
      <c r="BH821" s="200">
        <f>IF(N821="sníž. přenesená",J821,0)</f>
        <v>0</v>
      </c>
      <c r="BI821" s="200">
        <f>IF(N821="nulová",J821,0)</f>
        <v>0</v>
      </c>
      <c r="BJ821" s="18" t="s">
        <v>78</v>
      </c>
      <c r="BK821" s="200">
        <f>ROUND(I821*H821,2)</f>
        <v>0</v>
      </c>
      <c r="BL821" s="18" t="s">
        <v>717</v>
      </c>
      <c r="BM821" s="199" t="s">
        <v>941</v>
      </c>
    </row>
    <row r="822" spans="1:65" s="2" customFormat="1" ht="10.199999999999999">
      <c r="A822" s="35"/>
      <c r="B822" s="36"/>
      <c r="C822" s="37"/>
      <c r="D822" s="201" t="s">
        <v>127</v>
      </c>
      <c r="E822" s="37"/>
      <c r="F822" s="202" t="s">
        <v>940</v>
      </c>
      <c r="G822" s="37"/>
      <c r="H822" s="37"/>
      <c r="I822" s="109"/>
      <c r="J822" s="37"/>
      <c r="K822" s="37"/>
      <c r="L822" s="40"/>
      <c r="M822" s="203"/>
      <c r="N822" s="204"/>
      <c r="O822" s="65"/>
      <c r="P822" s="65"/>
      <c r="Q822" s="65"/>
      <c r="R822" s="65"/>
      <c r="S822" s="65"/>
      <c r="T822" s="66"/>
      <c r="U822" s="35"/>
      <c r="V822" s="35"/>
      <c r="W822" s="35"/>
      <c r="X822" s="35"/>
      <c r="Y822" s="35"/>
      <c r="Z822" s="35"/>
      <c r="AA822" s="35"/>
      <c r="AB822" s="35"/>
      <c r="AC822" s="35"/>
      <c r="AD822" s="35"/>
      <c r="AE822" s="35"/>
      <c r="AT822" s="18" t="s">
        <v>127</v>
      </c>
      <c r="AU822" s="18" t="s">
        <v>78</v>
      </c>
    </row>
    <row r="823" spans="1:65" s="13" customFormat="1" ht="20.399999999999999">
      <c r="B823" s="205"/>
      <c r="C823" s="206"/>
      <c r="D823" s="201" t="s">
        <v>128</v>
      </c>
      <c r="E823" s="207" t="s">
        <v>19</v>
      </c>
      <c r="F823" s="208" t="s">
        <v>942</v>
      </c>
      <c r="G823" s="206"/>
      <c r="H823" s="209">
        <v>0.85199999999999998</v>
      </c>
      <c r="I823" s="210"/>
      <c r="J823" s="206"/>
      <c r="K823" s="206"/>
      <c r="L823" s="211"/>
      <c r="M823" s="212"/>
      <c r="N823" s="213"/>
      <c r="O823" s="213"/>
      <c r="P823" s="213"/>
      <c r="Q823" s="213"/>
      <c r="R823" s="213"/>
      <c r="S823" s="213"/>
      <c r="T823" s="214"/>
      <c r="AT823" s="215" t="s">
        <v>128</v>
      </c>
      <c r="AU823" s="215" t="s">
        <v>78</v>
      </c>
      <c r="AV823" s="13" t="s">
        <v>80</v>
      </c>
      <c r="AW823" s="13" t="s">
        <v>32</v>
      </c>
      <c r="AX823" s="13" t="s">
        <v>70</v>
      </c>
      <c r="AY823" s="215" t="s">
        <v>118</v>
      </c>
    </row>
    <row r="824" spans="1:65" s="14" customFormat="1" ht="10.199999999999999">
      <c r="B824" s="216"/>
      <c r="C824" s="217"/>
      <c r="D824" s="201" t="s">
        <v>128</v>
      </c>
      <c r="E824" s="218" t="s">
        <v>19</v>
      </c>
      <c r="F824" s="219" t="s">
        <v>136</v>
      </c>
      <c r="G824" s="217"/>
      <c r="H824" s="220">
        <v>0.85199999999999998</v>
      </c>
      <c r="I824" s="221"/>
      <c r="J824" s="217"/>
      <c r="K824" s="217"/>
      <c r="L824" s="222"/>
      <c r="M824" s="223"/>
      <c r="N824" s="224"/>
      <c r="O824" s="224"/>
      <c r="P824" s="224"/>
      <c r="Q824" s="224"/>
      <c r="R824" s="224"/>
      <c r="S824" s="224"/>
      <c r="T824" s="225"/>
      <c r="AT824" s="226" t="s">
        <v>128</v>
      </c>
      <c r="AU824" s="226" t="s">
        <v>78</v>
      </c>
      <c r="AV824" s="14" t="s">
        <v>126</v>
      </c>
      <c r="AW824" s="14" t="s">
        <v>32</v>
      </c>
      <c r="AX824" s="14" t="s">
        <v>78</v>
      </c>
      <c r="AY824" s="226" t="s">
        <v>118</v>
      </c>
    </row>
    <row r="825" spans="1:65" s="2" customFormat="1" ht="21.6" customHeight="1">
      <c r="A825" s="35"/>
      <c r="B825" s="36"/>
      <c r="C825" s="188" t="s">
        <v>608</v>
      </c>
      <c r="D825" s="188" t="s">
        <v>121</v>
      </c>
      <c r="E825" s="189" t="s">
        <v>943</v>
      </c>
      <c r="F825" s="190" t="s">
        <v>944</v>
      </c>
      <c r="G825" s="191" t="s">
        <v>152</v>
      </c>
      <c r="H825" s="192">
        <v>0.68</v>
      </c>
      <c r="I825" s="193"/>
      <c r="J825" s="194">
        <f>ROUND(I825*H825,2)</f>
        <v>0</v>
      </c>
      <c r="K825" s="190" t="s">
        <v>125</v>
      </c>
      <c r="L825" s="40"/>
      <c r="M825" s="195" t="s">
        <v>19</v>
      </c>
      <c r="N825" s="196" t="s">
        <v>41</v>
      </c>
      <c r="O825" s="65"/>
      <c r="P825" s="197">
        <f>O825*H825</f>
        <v>0</v>
      </c>
      <c r="Q825" s="197">
        <v>0</v>
      </c>
      <c r="R825" s="197">
        <f>Q825*H825</f>
        <v>0</v>
      </c>
      <c r="S825" s="197">
        <v>0</v>
      </c>
      <c r="T825" s="198">
        <f>S825*H825</f>
        <v>0</v>
      </c>
      <c r="U825" s="35"/>
      <c r="V825" s="35"/>
      <c r="W825" s="35"/>
      <c r="X825" s="35"/>
      <c r="Y825" s="35"/>
      <c r="Z825" s="35"/>
      <c r="AA825" s="35"/>
      <c r="AB825" s="35"/>
      <c r="AC825" s="35"/>
      <c r="AD825" s="35"/>
      <c r="AE825" s="35"/>
      <c r="AR825" s="199" t="s">
        <v>717</v>
      </c>
      <c r="AT825" s="199" t="s">
        <v>121</v>
      </c>
      <c r="AU825" s="199" t="s">
        <v>78</v>
      </c>
      <c r="AY825" s="18" t="s">
        <v>118</v>
      </c>
      <c r="BE825" s="200">
        <f>IF(N825="základní",J825,0)</f>
        <v>0</v>
      </c>
      <c r="BF825" s="200">
        <f>IF(N825="snížená",J825,0)</f>
        <v>0</v>
      </c>
      <c r="BG825" s="200">
        <f>IF(N825="zákl. přenesená",J825,0)</f>
        <v>0</v>
      </c>
      <c r="BH825" s="200">
        <f>IF(N825="sníž. přenesená",J825,0)</f>
        <v>0</v>
      </c>
      <c r="BI825" s="200">
        <f>IF(N825="nulová",J825,0)</f>
        <v>0</v>
      </c>
      <c r="BJ825" s="18" t="s">
        <v>78</v>
      </c>
      <c r="BK825" s="200">
        <f>ROUND(I825*H825,2)</f>
        <v>0</v>
      </c>
      <c r="BL825" s="18" t="s">
        <v>717</v>
      </c>
      <c r="BM825" s="199" t="s">
        <v>945</v>
      </c>
    </row>
    <row r="826" spans="1:65" s="2" customFormat="1" ht="10.199999999999999">
      <c r="A826" s="35"/>
      <c r="B826" s="36"/>
      <c r="C826" s="37"/>
      <c r="D826" s="201" t="s">
        <v>127</v>
      </c>
      <c r="E826" s="37"/>
      <c r="F826" s="202" t="s">
        <v>944</v>
      </c>
      <c r="G826" s="37"/>
      <c r="H826" s="37"/>
      <c r="I826" s="109"/>
      <c r="J826" s="37"/>
      <c r="K826" s="37"/>
      <c r="L826" s="40"/>
      <c r="M826" s="203"/>
      <c r="N826" s="204"/>
      <c r="O826" s="65"/>
      <c r="P826" s="65"/>
      <c r="Q826" s="65"/>
      <c r="R826" s="65"/>
      <c r="S826" s="65"/>
      <c r="T826" s="66"/>
      <c r="U826" s="35"/>
      <c r="V826" s="35"/>
      <c r="W826" s="35"/>
      <c r="X826" s="35"/>
      <c r="Y826" s="35"/>
      <c r="Z826" s="35"/>
      <c r="AA826" s="35"/>
      <c r="AB826" s="35"/>
      <c r="AC826" s="35"/>
      <c r="AD826" s="35"/>
      <c r="AE826" s="35"/>
      <c r="AT826" s="18" t="s">
        <v>127</v>
      </c>
      <c r="AU826" s="18" t="s">
        <v>78</v>
      </c>
    </row>
    <row r="827" spans="1:65" s="13" customFormat="1" ht="10.199999999999999">
      <c r="B827" s="205"/>
      <c r="C827" s="206"/>
      <c r="D827" s="201" t="s">
        <v>128</v>
      </c>
      <c r="E827" s="207" t="s">
        <v>19</v>
      </c>
      <c r="F827" s="208" t="s">
        <v>911</v>
      </c>
      <c r="G827" s="206"/>
      <c r="H827" s="209">
        <v>0.68</v>
      </c>
      <c r="I827" s="210"/>
      <c r="J827" s="206"/>
      <c r="K827" s="206"/>
      <c r="L827" s="211"/>
      <c r="M827" s="212"/>
      <c r="N827" s="213"/>
      <c r="O827" s="213"/>
      <c r="P827" s="213"/>
      <c r="Q827" s="213"/>
      <c r="R827" s="213"/>
      <c r="S827" s="213"/>
      <c r="T827" s="214"/>
      <c r="AT827" s="215" t="s">
        <v>128</v>
      </c>
      <c r="AU827" s="215" t="s">
        <v>78</v>
      </c>
      <c r="AV827" s="13" t="s">
        <v>80</v>
      </c>
      <c r="AW827" s="13" t="s">
        <v>32</v>
      </c>
      <c r="AX827" s="13" t="s">
        <v>70</v>
      </c>
      <c r="AY827" s="215" t="s">
        <v>118</v>
      </c>
    </row>
    <row r="828" spans="1:65" s="14" customFormat="1" ht="10.199999999999999">
      <c r="B828" s="216"/>
      <c r="C828" s="217"/>
      <c r="D828" s="201" t="s">
        <v>128</v>
      </c>
      <c r="E828" s="218" t="s">
        <v>19</v>
      </c>
      <c r="F828" s="219" t="s">
        <v>136</v>
      </c>
      <c r="G828" s="217"/>
      <c r="H828" s="220">
        <v>0.68</v>
      </c>
      <c r="I828" s="221"/>
      <c r="J828" s="217"/>
      <c r="K828" s="217"/>
      <c r="L828" s="222"/>
      <c r="M828" s="247"/>
      <c r="N828" s="248"/>
      <c r="O828" s="248"/>
      <c r="P828" s="248"/>
      <c r="Q828" s="248"/>
      <c r="R828" s="248"/>
      <c r="S828" s="248"/>
      <c r="T828" s="249"/>
      <c r="AT828" s="226" t="s">
        <v>128</v>
      </c>
      <c r="AU828" s="226" t="s">
        <v>78</v>
      </c>
      <c r="AV828" s="14" t="s">
        <v>126</v>
      </c>
      <c r="AW828" s="14" t="s">
        <v>32</v>
      </c>
      <c r="AX828" s="14" t="s">
        <v>78</v>
      </c>
      <c r="AY828" s="226" t="s">
        <v>118</v>
      </c>
    </row>
    <row r="829" spans="1:65" s="2" customFormat="1" ht="6.9" customHeight="1">
      <c r="A829" s="35"/>
      <c r="B829" s="48"/>
      <c r="C829" s="49"/>
      <c r="D829" s="49"/>
      <c r="E829" s="49"/>
      <c r="F829" s="49"/>
      <c r="G829" s="49"/>
      <c r="H829" s="49"/>
      <c r="I829" s="137"/>
      <c r="J829" s="49"/>
      <c r="K829" s="49"/>
      <c r="L829" s="40"/>
      <c r="M829" s="35"/>
      <c r="O829" s="35"/>
      <c r="P829" s="35"/>
      <c r="Q829" s="35"/>
      <c r="R829" s="35"/>
      <c r="S829" s="35"/>
      <c r="T829" s="35"/>
      <c r="U829" s="35"/>
      <c r="V829" s="35"/>
      <c r="W829" s="35"/>
      <c r="X829" s="35"/>
      <c r="Y829" s="35"/>
      <c r="Z829" s="35"/>
      <c r="AA829" s="35"/>
      <c r="AB829" s="35"/>
      <c r="AC829" s="35"/>
      <c r="AD829" s="35"/>
      <c r="AE829" s="35"/>
    </row>
  </sheetData>
  <sheetProtection algorithmName="SHA-512" hashValue="ixGY88q3ZHiPxQU+pUYDaVFXi1qJo+vI6lm3zIUenPUrnRg+YasPg0Po3PHgFn446jbq/nZ5FI8fIYKpkbnrFQ==" saltValue="mCZ469lBRC4gfrBSanA9CM+wzjN9BBuR3zQtI87hTZH9lREf6b837k+Jn4rrfj94sj6r/Ep3doyliacLhOm0+w==" spinCount="100000" sheet="1" objects="1" scenarios="1" formatColumns="0" formatRows="0" autoFilter="0"/>
  <autoFilter ref="C81:K828"/>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4"/>
  <sheetViews>
    <sheetView showGridLines="0" workbookViewId="0">
      <selection activeCell="G1" sqref="G1:K1048576"/>
    </sheetView>
  </sheetViews>
  <sheetFormatPr defaultRowHeight="13.8"/>
  <cols>
    <col min="1" max="1" width="7.140625" style="1" customWidth="1"/>
    <col min="2" max="2" width="1.42578125" style="1" customWidth="1"/>
    <col min="3" max="3" width="3.5703125" style="1" customWidth="1"/>
    <col min="4" max="4" width="3.7109375" style="1" customWidth="1"/>
    <col min="5" max="5" width="14.7109375" style="1" customWidth="1"/>
    <col min="6" max="6" width="43.5703125" style="1" customWidth="1"/>
    <col min="7" max="7" width="9" style="1" bestFit="1" customWidth="1"/>
    <col min="8" max="8" width="14.5703125" style="1" bestFit="1" customWidth="1"/>
    <col min="9" max="9" width="18.5703125" style="102" bestFit="1" customWidth="1"/>
    <col min="10" max="10" width="19.42578125" style="1" bestFit="1" customWidth="1"/>
    <col min="11" max="11" width="14.85546875" style="1" bestFit="1" customWidth="1"/>
    <col min="12" max="12" width="8" style="1" customWidth="1"/>
    <col min="13" max="13" width="9.28515625" style="1" hidden="1" customWidth="1"/>
    <col min="14" max="14" width="9.140625" style="1" hidden="1"/>
    <col min="15" max="20" width="12.140625" style="1" hidden="1" customWidth="1"/>
    <col min="21" max="21" width="14"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44" max="65" width="9.140625" style="1" hidden="1"/>
  </cols>
  <sheetData>
    <row r="2" spans="1:46" s="1" customFormat="1" ht="36.9" customHeight="1">
      <c r="I2" s="102"/>
      <c r="L2" s="343"/>
      <c r="M2" s="343"/>
      <c r="N2" s="343"/>
      <c r="O2" s="343"/>
      <c r="P2" s="343"/>
      <c r="Q2" s="343"/>
      <c r="R2" s="343"/>
      <c r="S2" s="343"/>
      <c r="T2" s="343"/>
      <c r="U2" s="343"/>
      <c r="V2" s="343"/>
      <c r="AT2" s="18" t="s">
        <v>83</v>
      </c>
    </row>
    <row r="3" spans="1:46" s="1" customFormat="1" ht="6.9" customHeight="1">
      <c r="B3" s="103"/>
      <c r="C3" s="104"/>
      <c r="D3" s="104"/>
      <c r="E3" s="104"/>
      <c r="F3" s="104"/>
      <c r="G3" s="104"/>
      <c r="H3" s="104"/>
      <c r="I3" s="105"/>
      <c r="J3" s="104"/>
      <c r="K3" s="104"/>
      <c r="L3" s="21"/>
      <c r="AT3" s="18" t="s">
        <v>80</v>
      </c>
    </row>
    <row r="4" spans="1:46" s="1" customFormat="1" ht="24.9" customHeight="1">
      <c r="B4" s="21"/>
      <c r="D4" s="106" t="s">
        <v>93</v>
      </c>
      <c r="I4" s="102"/>
      <c r="L4" s="21"/>
      <c r="M4" s="107" t="s">
        <v>10</v>
      </c>
      <c r="AT4" s="18" t="s">
        <v>4</v>
      </c>
    </row>
    <row r="5" spans="1:46" s="1" customFormat="1" ht="6.9" customHeight="1">
      <c r="B5" s="21"/>
      <c r="I5" s="102"/>
      <c r="L5" s="21"/>
    </row>
    <row r="6" spans="1:46" s="1" customFormat="1" ht="12" customHeight="1">
      <c r="B6" s="21"/>
      <c r="D6" s="108" t="s">
        <v>16</v>
      </c>
      <c r="I6" s="102"/>
      <c r="L6" s="21"/>
    </row>
    <row r="7" spans="1:46" s="1" customFormat="1" ht="14.4" customHeight="1">
      <c r="B7" s="21"/>
      <c r="E7" s="372" t="str">
        <f>'Rekapitulace zakázky'!K6</f>
        <v>Oprava kolejí a výhybek v žst. Česká Skalice</v>
      </c>
      <c r="F7" s="373"/>
      <c r="G7" s="373"/>
      <c r="H7" s="373"/>
      <c r="I7" s="102"/>
      <c r="L7" s="21"/>
    </row>
    <row r="8" spans="1:46" s="2" customFormat="1" ht="12" customHeight="1">
      <c r="A8" s="35"/>
      <c r="B8" s="40"/>
      <c r="C8" s="35"/>
      <c r="D8" s="108" t="s">
        <v>94</v>
      </c>
      <c r="E8" s="35"/>
      <c r="F8" s="35"/>
      <c r="G8" s="35"/>
      <c r="H8" s="35"/>
      <c r="I8" s="109"/>
      <c r="J8" s="35"/>
      <c r="K8" s="35"/>
      <c r="L8" s="110"/>
      <c r="S8" s="35"/>
      <c r="T8" s="35"/>
      <c r="U8" s="35"/>
      <c r="V8" s="35"/>
      <c r="W8" s="35"/>
      <c r="X8" s="35"/>
      <c r="Y8" s="35"/>
      <c r="Z8" s="35"/>
      <c r="AA8" s="35"/>
      <c r="AB8" s="35"/>
      <c r="AC8" s="35"/>
      <c r="AD8" s="35"/>
      <c r="AE8" s="35"/>
    </row>
    <row r="9" spans="1:46" s="2" customFormat="1" ht="14.4" customHeight="1">
      <c r="A9" s="35"/>
      <c r="B9" s="40"/>
      <c r="C9" s="35"/>
      <c r="D9" s="35"/>
      <c r="E9" s="374" t="s">
        <v>946</v>
      </c>
      <c r="F9" s="375"/>
      <c r="G9" s="375"/>
      <c r="H9" s="375"/>
      <c r="I9" s="109"/>
      <c r="J9" s="35"/>
      <c r="K9" s="35"/>
      <c r="L9" s="110"/>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27</v>
      </c>
      <c r="G12" s="35"/>
      <c r="H12" s="35"/>
      <c r="I12" s="112" t="s">
        <v>23</v>
      </c>
      <c r="J12" s="113" t="str">
        <f>'Rekapitulace zakázky'!AN8</f>
        <v>28. 8. 2019</v>
      </c>
      <c r="K12" s="35"/>
      <c r="L12" s="110"/>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25</v>
      </c>
      <c r="E14" s="35"/>
      <c r="F14" s="35"/>
      <c r="G14" s="35"/>
      <c r="H14" s="35"/>
      <c r="I14" s="112" t="s">
        <v>26</v>
      </c>
      <c r="J14" s="111" t="str">
        <f>IF('Rekapitulace zakázky'!AN10="","",'Rekapitulace zakázky'!AN10)</f>
        <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tr">
        <f>IF('Rekapitulace zakázky'!E11="","",'Rekapitulace zakázky'!E11)</f>
        <v xml:space="preserve"> </v>
      </c>
      <c r="F15" s="35"/>
      <c r="G15" s="35"/>
      <c r="H15" s="35"/>
      <c r="I15" s="112" t="s">
        <v>28</v>
      </c>
      <c r="J15" s="111" t="str">
        <f>IF('Rekapitulace zakázky'!AN11="","",'Rekapitulace zakázky'!AN11)</f>
        <v/>
      </c>
      <c r="K15" s="35"/>
      <c r="L15" s="110"/>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zakázky'!AN13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76" t="str">
        <f>'Rekapitulace zakázky'!E14</f>
        <v>Vyplň údaj</v>
      </c>
      <c r="F18" s="377"/>
      <c r="G18" s="377"/>
      <c r="H18" s="377"/>
      <c r="I18" s="112" t="s">
        <v>28</v>
      </c>
      <c r="J18" s="31" t="str">
        <f>'Rekapitulace zakázky'!AN14</f>
        <v>Vyplň údaj</v>
      </c>
      <c r="K18" s="35"/>
      <c r="L18" s="110"/>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tr">
        <f>IF('Rekapitulace zakázky'!AN16="","",'Rekapitulace zakázky'!AN16)</f>
        <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tr">
        <f>IF('Rekapitulace zakázky'!E17="","",'Rekapitulace zakázky'!E17)</f>
        <v xml:space="preserve"> </v>
      </c>
      <c r="F21" s="35"/>
      <c r="G21" s="35"/>
      <c r="H21" s="35"/>
      <c r="I21" s="112" t="s">
        <v>28</v>
      </c>
      <c r="J21" s="111" t="str">
        <f>IF('Rekapitulace zakázky'!AN17="","",'Rekapitulace zakázky'!AN17)</f>
        <v/>
      </c>
      <c r="K21" s="35"/>
      <c r="L21" s="110"/>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33</v>
      </c>
      <c r="E23" s="35"/>
      <c r="F23" s="35"/>
      <c r="G23" s="35"/>
      <c r="H23" s="35"/>
      <c r="I23" s="112" t="s">
        <v>26</v>
      </c>
      <c r="J23" s="111" t="str">
        <f>IF('Rekapitulace zakázky'!AN19="","",'Rekapitulace zakázky'!AN19)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zakázky'!E20="","",'Rekapitulace zakázky'!E20)</f>
        <v xml:space="preserve"> </v>
      </c>
      <c r="F24" s="35"/>
      <c r="G24" s="35"/>
      <c r="H24" s="35"/>
      <c r="I24" s="112" t="s">
        <v>28</v>
      </c>
      <c r="J24" s="111" t="str">
        <f>IF('Rekapitulace zakázky'!AN20="","",'Rekapitulace zakázky'!AN20)</f>
        <v/>
      </c>
      <c r="K24" s="35"/>
      <c r="L24" s="110"/>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34</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4.4" customHeight="1">
      <c r="A27" s="114"/>
      <c r="B27" s="115"/>
      <c r="C27" s="114"/>
      <c r="D27" s="114"/>
      <c r="E27" s="378" t="s">
        <v>19</v>
      </c>
      <c r="F27" s="378"/>
      <c r="G27" s="378"/>
      <c r="H27" s="378"/>
      <c r="I27" s="116"/>
      <c r="J27" s="114"/>
      <c r="K27" s="114"/>
      <c r="L27" s="117"/>
      <c r="S27" s="114"/>
      <c r="T27" s="114"/>
      <c r="U27" s="114"/>
      <c r="V27" s="114"/>
      <c r="W27" s="114"/>
      <c r="X27" s="114"/>
      <c r="Y27" s="114"/>
      <c r="Z27" s="114"/>
      <c r="AA27" s="114"/>
      <c r="AB27" s="114"/>
      <c r="AC27" s="114"/>
      <c r="AD27" s="114"/>
      <c r="AE27" s="114"/>
    </row>
    <row r="28" spans="1:31" s="2" customFormat="1" ht="6.9"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36</v>
      </c>
      <c r="E30" s="35"/>
      <c r="F30" s="35"/>
      <c r="G30" s="35"/>
      <c r="H30" s="35"/>
      <c r="I30" s="109"/>
      <c r="J30" s="121">
        <f>ROUND(J82, 2)</f>
        <v>0</v>
      </c>
      <c r="K30" s="35"/>
      <c r="L30" s="110"/>
      <c r="S30" s="35"/>
      <c r="T30" s="35"/>
      <c r="U30" s="35"/>
      <c r="V30" s="35"/>
      <c r="W30" s="35"/>
      <c r="X30" s="35"/>
      <c r="Y30" s="35"/>
      <c r="Z30" s="35"/>
      <c r="AA30" s="35"/>
      <c r="AB30" s="35"/>
      <c r="AC30" s="35"/>
      <c r="AD30" s="35"/>
      <c r="AE30" s="35"/>
    </row>
    <row r="31" spans="1:31" s="2" customFormat="1" ht="6.9"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 customHeight="1">
      <c r="A32" s="35"/>
      <c r="B32" s="40"/>
      <c r="C32" s="35"/>
      <c r="D32" s="35"/>
      <c r="E32" s="35"/>
      <c r="F32" s="122" t="s">
        <v>38</v>
      </c>
      <c r="G32" s="35"/>
      <c r="H32" s="35"/>
      <c r="I32" s="123" t="s">
        <v>37</v>
      </c>
      <c r="J32" s="122" t="s">
        <v>39</v>
      </c>
      <c r="K32" s="35"/>
      <c r="L32" s="110"/>
      <c r="S32" s="35"/>
      <c r="T32" s="35"/>
      <c r="U32" s="35"/>
      <c r="V32" s="35"/>
      <c r="W32" s="35"/>
      <c r="X32" s="35"/>
      <c r="Y32" s="35"/>
      <c r="Z32" s="35"/>
      <c r="AA32" s="35"/>
      <c r="AB32" s="35"/>
      <c r="AC32" s="35"/>
      <c r="AD32" s="35"/>
      <c r="AE32" s="35"/>
    </row>
    <row r="33" spans="1:31" s="2" customFormat="1" ht="14.4" customHeight="1">
      <c r="A33" s="35"/>
      <c r="B33" s="40"/>
      <c r="C33" s="35"/>
      <c r="D33" s="124" t="s">
        <v>40</v>
      </c>
      <c r="E33" s="108" t="s">
        <v>41</v>
      </c>
      <c r="F33" s="125">
        <f>ROUND((SUM(BE82:BE123)),  2)</f>
        <v>0</v>
      </c>
      <c r="G33" s="35"/>
      <c r="H33" s="35"/>
      <c r="I33" s="126">
        <v>0.21</v>
      </c>
      <c r="J33" s="125">
        <f>ROUND(((SUM(BE82:BE123))*I33),  2)</f>
        <v>0</v>
      </c>
      <c r="K33" s="35"/>
      <c r="L33" s="110"/>
      <c r="S33" s="35"/>
      <c r="T33" s="35"/>
      <c r="U33" s="35"/>
      <c r="V33" s="35"/>
      <c r="W33" s="35"/>
      <c r="X33" s="35"/>
      <c r="Y33" s="35"/>
      <c r="Z33" s="35"/>
      <c r="AA33" s="35"/>
      <c r="AB33" s="35"/>
      <c r="AC33" s="35"/>
      <c r="AD33" s="35"/>
      <c r="AE33" s="35"/>
    </row>
    <row r="34" spans="1:31" s="2" customFormat="1" ht="14.4" customHeight="1">
      <c r="A34" s="35"/>
      <c r="B34" s="40"/>
      <c r="C34" s="35"/>
      <c r="D34" s="35"/>
      <c r="E34" s="108" t="s">
        <v>42</v>
      </c>
      <c r="F34" s="125">
        <f>ROUND((SUM(BF82:BF123)),  2)</f>
        <v>0</v>
      </c>
      <c r="G34" s="35"/>
      <c r="H34" s="35"/>
      <c r="I34" s="126">
        <v>0.15</v>
      </c>
      <c r="J34" s="125">
        <f>ROUND(((SUM(BF82:BF123))*I34),  2)</f>
        <v>0</v>
      </c>
      <c r="K34" s="35"/>
      <c r="L34" s="110"/>
      <c r="S34" s="35"/>
      <c r="T34" s="35"/>
      <c r="U34" s="35"/>
      <c r="V34" s="35"/>
      <c r="W34" s="35"/>
      <c r="X34" s="35"/>
      <c r="Y34" s="35"/>
      <c r="Z34" s="35"/>
      <c r="AA34" s="35"/>
      <c r="AB34" s="35"/>
      <c r="AC34" s="35"/>
      <c r="AD34" s="35"/>
      <c r="AE34" s="35"/>
    </row>
    <row r="35" spans="1:31" s="2" customFormat="1" ht="14.4" hidden="1" customHeight="1">
      <c r="A35" s="35"/>
      <c r="B35" s="40"/>
      <c r="C35" s="35"/>
      <c r="D35" s="35"/>
      <c r="E35" s="108" t="s">
        <v>43</v>
      </c>
      <c r="F35" s="125">
        <f>ROUND((SUM(BG82:BG123)),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 hidden="1" customHeight="1">
      <c r="A36" s="35"/>
      <c r="B36" s="40"/>
      <c r="C36" s="35"/>
      <c r="D36" s="35"/>
      <c r="E36" s="108" t="s">
        <v>44</v>
      </c>
      <c r="F36" s="125">
        <f>ROUND((SUM(BH82:BH123)),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 hidden="1" customHeight="1">
      <c r="A37" s="35"/>
      <c r="B37" s="40"/>
      <c r="C37" s="35"/>
      <c r="D37" s="35"/>
      <c r="E37" s="108" t="s">
        <v>45</v>
      </c>
      <c r="F37" s="125">
        <f>ROUND((SUM(BI82:BI123)),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46</v>
      </c>
      <c r="E39" s="129"/>
      <c r="F39" s="129"/>
      <c r="G39" s="130" t="s">
        <v>47</v>
      </c>
      <c r="H39" s="131" t="s">
        <v>48</v>
      </c>
      <c r="I39" s="132"/>
      <c r="J39" s="133">
        <f>SUM(J30:J37)</f>
        <v>0</v>
      </c>
      <c r="K39" s="134"/>
      <c r="L39" s="110"/>
      <c r="S39" s="35"/>
      <c r="T39" s="35"/>
      <c r="U39" s="35"/>
      <c r="V39" s="35"/>
      <c r="W39" s="35"/>
      <c r="X39" s="35"/>
      <c r="Y39" s="35"/>
      <c r="Z39" s="35"/>
      <c r="AA39" s="35"/>
      <c r="AB39" s="35"/>
      <c r="AC39" s="35"/>
      <c r="AD39" s="35"/>
      <c r="AE39" s="35"/>
    </row>
    <row r="40" spans="1:31" s="2" customFormat="1" ht="14.4"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 customHeight="1">
      <c r="A45" s="35"/>
      <c r="B45" s="36"/>
      <c r="C45" s="24" t="s">
        <v>96</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4.4" customHeight="1">
      <c r="A48" s="35"/>
      <c r="B48" s="36"/>
      <c r="C48" s="37"/>
      <c r="D48" s="37"/>
      <c r="E48" s="379" t="str">
        <f>E7</f>
        <v>Oprava kolejí a výhybek v žst. Česká Skalice</v>
      </c>
      <c r="F48" s="380"/>
      <c r="G48" s="380"/>
      <c r="H48" s="380"/>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94</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4.4" customHeight="1">
      <c r="A50" s="35"/>
      <c r="B50" s="36"/>
      <c r="C50" s="37"/>
      <c r="D50" s="37"/>
      <c r="E50" s="352" t="str">
        <f>E9</f>
        <v>01.1 - Železniční přejezd P5442</v>
      </c>
      <c r="F50" s="381"/>
      <c r="G50" s="381"/>
      <c r="H50" s="381"/>
      <c r="I50" s="109"/>
      <c r="J50" s="37"/>
      <c r="K50" s="37"/>
      <c r="L50" s="110"/>
      <c r="S50" s="35"/>
      <c r="T50" s="35"/>
      <c r="U50" s="35"/>
      <c r="V50" s="35"/>
      <c r="W50" s="35"/>
      <c r="X50" s="35"/>
      <c r="Y50" s="35"/>
      <c r="Z50" s="35"/>
      <c r="AA50" s="35"/>
      <c r="AB50" s="35"/>
      <c r="AC50" s="35"/>
      <c r="AD50" s="35"/>
      <c r="AE50" s="35"/>
    </row>
    <row r="51" spans="1:47" s="2" customFormat="1" ht="6.9"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 xml:space="preserve"> </v>
      </c>
      <c r="G52" s="37"/>
      <c r="H52" s="37"/>
      <c r="I52" s="112" t="s">
        <v>23</v>
      </c>
      <c r="J52" s="60" t="str">
        <f>IF(J12="","",J12)</f>
        <v>28. 8. 2019</v>
      </c>
      <c r="K52" s="37"/>
      <c r="L52" s="110"/>
      <c r="S52" s="35"/>
      <c r="T52" s="35"/>
      <c r="U52" s="35"/>
      <c r="V52" s="35"/>
      <c r="W52" s="35"/>
      <c r="X52" s="35"/>
      <c r="Y52" s="35"/>
      <c r="Z52" s="35"/>
      <c r="AA52" s="35"/>
      <c r="AB52" s="35"/>
      <c r="AC52" s="35"/>
      <c r="AD52" s="35"/>
      <c r="AE52" s="35"/>
    </row>
    <row r="53" spans="1:47" s="2" customFormat="1" ht="6.9"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15.6" customHeight="1">
      <c r="A54" s="35"/>
      <c r="B54" s="36"/>
      <c r="C54" s="30" t="s">
        <v>25</v>
      </c>
      <c r="D54" s="37"/>
      <c r="E54" s="37"/>
      <c r="F54" s="28" t="str">
        <f>E15</f>
        <v xml:space="preserve"> </v>
      </c>
      <c r="G54" s="37"/>
      <c r="H54" s="37"/>
      <c r="I54" s="112" t="s">
        <v>31</v>
      </c>
      <c r="J54" s="33" t="str">
        <f>E21</f>
        <v xml:space="preserve"> </v>
      </c>
      <c r="K54" s="37"/>
      <c r="L54" s="110"/>
      <c r="S54" s="35"/>
      <c r="T54" s="35"/>
      <c r="U54" s="35"/>
      <c r="V54" s="35"/>
      <c r="W54" s="35"/>
      <c r="X54" s="35"/>
      <c r="Y54" s="35"/>
      <c r="Z54" s="35"/>
      <c r="AA54" s="35"/>
      <c r="AB54" s="35"/>
      <c r="AC54" s="35"/>
      <c r="AD54" s="35"/>
      <c r="AE54" s="35"/>
    </row>
    <row r="55" spans="1:47" s="2" customFormat="1" ht="15.6" customHeight="1">
      <c r="A55" s="35"/>
      <c r="B55" s="36"/>
      <c r="C55" s="30" t="s">
        <v>29</v>
      </c>
      <c r="D55" s="37"/>
      <c r="E55" s="37"/>
      <c r="F55" s="28" t="str">
        <f>IF(E18="","",E18)</f>
        <v>Vyplň údaj</v>
      </c>
      <c r="G55" s="37"/>
      <c r="H55" s="37"/>
      <c r="I55" s="112" t="s">
        <v>33</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97</v>
      </c>
      <c r="D57" s="142"/>
      <c r="E57" s="142"/>
      <c r="F57" s="142"/>
      <c r="G57" s="142"/>
      <c r="H57" s="142"/>
      <c r="I57" s="143"/>
      <c r="J57" s="144" t="s">
        <v>98</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8" customHeight="1">
      <c r="A59" s="35"/>
      <c r="B59" s="36"/>
      <c r="C59" s="145" t="s">
        <v>68</v>
      </c>
      <c r="D59" s="37"/>
      <c r="E59" s="37"/>
      <c r="F59" s="37"/>
      <c r="G59" s="37"/>
      <c r="H59" s="37"/>
      <c r="I59" s="109"/>
      <c r="J59" s="78">
        <f>J82</f>
        <v>0</v>
      </c>
      <c r="K59" s="37"/>
      <c r="L59" s="110"/>
      <c r="S59" s="35"/>
      <c r="T59" s="35"/>
      <c r="U59" s="35"/>
      <c r="V59" s="35"/>
      <c r="W59" s="35"/>
      <c r="X59" s="35"/>
      <c r="Y59" s="35"/>
      <c r="Z59" s="35"/>
      <c r="AA59" s="35"/>
      <c r="AB59" s="35"/>
      <c r="AC59" s="35"/>
      <c r="AD59" s="35"/>
      <c r="AE59" s="35"/>
      <c r="AU59" s="18" t="s">
        <v>99</v>
      </c>
    </row>
    <row r="60" spans="1:47" s="9" customFormat="1" ht="24.9" customHeight="1">
      <c r="B60" s="146"/>
      <c r="C60" s="147"/>
      <c r="D60" s="148" t="s">
        <v>100</v>
      </c>
      <c r="E60" s="149"/>
      <c r="F60" s="149"/>
      <c r="G60" s="149"/>
      <c r="H60" s="149"/>
      <c r="I60" s="150"/>
      <c r="J60" s="151">
        <f>J83</f>
        <v>0</v>
      </c>
      <c r="K60" s="147"/>
      <c r="L60" s="152"/>
    </row>
    <row r="61" spans="1:47" s="10" customFormat="1" ht="19.95" customHeight="1">
      <c r="B61" s="153"/>
      <c r="C61" s="154"/>
      <c r="D61" s="155" t="s">
        <v>101</v>
      </c>
      <c r="E61" s="156"/>
      <c r="F61" s="156"/>
      <c r="G61" s="156"/>
      <c r="H61" s="156"/>
      <c r="I61" s="157"/>
      <c r="J61" s="158">
        <f>J84</f>
        <v>0</v>
      </c>
      <c r="K61" s="154"/>
      <c r="L61" s="159"/>
    </row>
    <row r="62" spans="1:47" s="9" customFormat="1" ht="24.9" customHeight="1">
      <c r="B62" s="146"/>
      <c r="C62" s="147"/>
      <c r="D62" s="148" t="s">
        <v>102</v>
      </c>
      <c r="E62" s="149"/>
      <c r="F62" s="149"/>
      <c r="G62" s="149"/>
      <c r="H62" s="149"/>
      <c r="I62" s="150"/>
      <c r="J62" s="151">
        <f>J113</f>
        <v>0</v>
      </c>
      <c r="K62" s="147"/>
      <c r="L62" s="152"/>
    </row>
    <row r="63" spans="1:47" s="2" customFormat="1" ht="21.75" customHeight="1">
      <c r="A63" s="35"/>
      <c r="B63" s="36"/>
      <c r="C63" s="37"/>
      <c r="D63" s="37"/>
      <c r="E63" s="37"/>
      <c r="F63" s="37"/>
      <c r="G63" s="37"/>
      <c r="H63" s="37"/>
      <c r="I63" s="109"/>
      <c r="J63" s="37"/>
      <c r="K63" s="37"/>
      <c r="L63" s="110"/>
      <c r="S63" s="35"/>
      <c r="T63" s="35"/>
      <c r="U63" s="35"/>
      <c r="V63" s="35"/>
      <c r="W63" s="35"/>
      <c r="X63" s="35"/>
      <c r="Y63" s="35"/>
      <c r="Z63" s="35"/>
      <c r="AA63" s="35"/>
      <c r="AB63" s="35"/>
      <c r="AC63" s="35"/>
      <c r="AD63" s="35"/>
      <c r="AE63" s="35"/>
    </row>
    <row r="64" spans="1:47" s="2" customFormat="1" ht="6.9" customHeight="1">
      <c r="A64" s="35"/>
      <c r="B64" s="48"/>
      <c r="C64" s="49"/>
      <c r="D64" s="49"/>
      <c r="E64" s="49"/>
      <c r="F64" s="49"/>
      <c r="G64" s="49"/>
      <c r="H64" s="49"/>
      <c r="I64" s="137"/>
      <c r="J64" s="49"/>
      <c r="K64" s="49"/>
      <c r="L64" s="110"/>
      <c r="S64" s="35"/>
      <c r="T64" s="35"/>
      <c r="U64" s="35"/>
      <c r="V64" s="35"/>
      <c r="W64" s="35"/>
      <c r="X64" s="35"/>
      <c r="Y64" s="35"/>
      <c r="Z64" s="35"/>
      <c r="AA64" s="35"/>
      <c r="AB64" s="35"/>
      <c r="AC64" s="35"/>
      <c r="AD64" s="35"/>
      <c r="AE64" s="35"/>
    </row>
    <row r="68" spans="1:31" s="2" customFormat="1" ht="6.9" customHeight="1">
      <c r="A68" s="35"/>
      <c r="B68" s="50"/>
      <c r="C68" s="51"/>
      <c r="D68" s="51"/>
      <c r="E68" s="51"/>
      <c r="F68" s="51"/>
      <c r="G68" s="51"/>
      <c r="H68" s="51"/>
      <c r="I68" s="140"/>
      <c r="J68" s="51"/>
      <c r="K68" s="51"/>
      <c r="L68" s="110"/>
      <c r="S68" s="35"/>
      <c r="T68" s="35"/>
      <c r="U68" s="35"/>
      <c r="V68" s="35"/>
      <c r="W68" s="35"/>
      <c r="X68" s="35"/>
      <c r="Y68" s="35"/>
      <c r="Z68" s="35"/>
      <c r="AA68" s="35"/>
      <c r="AB68" s="35"/>
      <c r="AC68" s="35"/>
      <c r="AD68" s="35"/>
      <c r="AE68" s="35"/>
    </row>
    <row r="69" spans="1:31" s="2" customFormat="1" ht="24.9" customHeight="1">
      <c r="A69" s="35"/>
      <c r="B69" s="36"/>
      <c r="C69" s="24" t="s">
        <v>103</v>
      </c>
      <c r="D69" s="37"/>
      <c r="E69" s="37"/>
      <c r="F69" s="37"/>
      <c r="G69" s="37"/>
      <c r="H69" s="37"/>
      <c r="I69" s="109"/>
      <c r="J69" s="37"/>
      <c r="K69" s="37"/>
      <c r="L69" s="110"/>
      <c r="S69" s="35"/>
      <c r="T69" s="35"/>
      <c r="U69" s="35"/>
      <c r="V69" s="35"/>
      <c r="W69" s="35"/>
      <c r="X69" s="35"/>
      <c r="Y69" s="35"/>
      <c r="Z69" s="35"/>
      <c r="AA69" s="35"/>
      <c r="AB69" s="35"/>
      <c r="AC69" s="35"/>
      <c r="AD69" s="35"/>
      <c r="AE69" s="35"/>
    </row>
    <row r="70" spans="1:31" s="2" customFormat="1" ht="6.9" customHeight="1">
      <c r="A70" s="35"/>
      <c r="B70" s="36"/>
      <c r="C70" s="37"/>
      <c r="D70" s="37"/>
      <c r="E70" s="37"/>
      <c r="F70" s="37"/>
      <c r="G70" s="37"/>
      <c r="H70" s="37"/>
      <c r="I70" s="109"/>
      <c r="J70" s="37"/>
      <c r="K70" s="37"/>
      <c r="L70" s="110"/>
      <c r="S70" s="35"/>
      <c r="T70" s="35"/>
      <c r="U70" s="35"/>
      <c r="V70" s="35"/>
      <c r="W70" s="35"/>
      <c r="X70" s="35"/>
      <c r="Y70" s="35"/>
      <c r="Z70" s="35"/>
      <c r="AA70" s="35"/>
      <c r="AB70" s="35"/>
      <c r="AC70" s="35"/>
      <c r="AD70" s="35"/>
      <c r="AE70" s="35"/>
    </row>
    <row r="71" spans="1:31" s="2" customFormat="1" ht="12" customHeight="1">
      <c r="A71" s="35"/>
      <c r="B71" s="36"/>
      <c r="C71" s="30" t="s">
        <v>16</v>
      </c>
      <c r="D71" s="37"/>
      <c r="E71" s="37"/>
      <c r="F71" s="37"/>
      <c r="G71" s="37"/>
      <c r="H71" s="37"/>
      <c r="I71" s="109"/>
      <c r="J71" s="37"/>
      <c r="K71" s="37"/>
      <c r="L71" s="110"/>
      <c r="S71" s="35"/>
      <c r="T71" s="35"/>
      <c r="U71" s="35"/>
      <c r="V71" s="35"/>
      <c r="W71" s="35"/>
      <c r="X71" s="35"/>
      <c r="Y71" s="35"/>
      <c r="Z71" s="35"/>
      <c r="AA71" s="35"/>
      <c r="AB71" s="35"/>
      <c r="AC71" s="35"/>
      <c r="AD71" s="35"/>
      <c r="AE71" s="35"/>
    </row>
    <row r="72" spans="1:31" s="2" customFormat="1" ht="14.4" customHeight="1">
      <c r="A72" s="35"/>
      <c r="B72" s="36"/>
      <c r="C72" s="37"/>
      <c r="D72" s="37"/>
      <c r="E72" s="379" t="str">
        <f>E7</f>
        <v>Oprava kolejí a výhybek v žst. Česká Skalice</v>
      </c>
      <c r="F72" s="380"/>
      <c r="G72" s="380"/>
      <c r="H72" s="380"/>
      <c r="I72" s="109"/>
      <c r="J72" s="37"/>
      <c r="K72" s="37"/>
      <c r="L72" s="110"/>
      <c r="S72" s="35"/>
      <c r="T72" s="35"/>
      <c r="U72" s="35"/>
      <c r="V72" s="35"/>
      <c r="W72" s="35"/>
      <c r="X72" s="35"/>
      <c r="Y72" s="35"/>
      <c r="Z72" s="35"/>
      <c r="AA72" s="35"/>
      <c r="AB72" s="35"/>
      <c r="AC72" s="35"/>
      <c r="AD72" s="35"/>
      <c r="AE72" s="35"/>
    </row>
    <row r="73" spans="1:31" s="2" customFormat="1" ht="12" customHeight="1">
      <c r="A73" s="35"/>
      <c r="B73" s="36"/>
      <c r="C73" s="30" t="s">
        <v>94</v>
      </c>
      <c r="D73" s="37"/>
      <c r="E73" s="37"/>
      <c r="F73" s="37"/>
      <c r="G73" s="37"/>
      <c r="H73" s="37"/>
      <c r="I73" s="109"/>
      <c r="J73" s="37"/>
      <c r="K73" s="37"/>
      <c r="L73" s="110"/>
      <c r="S73" s="35"/>
      <c r="T73" s="35"/>
      <c r="U73" s="35"/>
      <c r="V73" s="35"/>
      <c r="W73" s="35"/>
      <c r="X73" s="35"/>
      <c r="Y73" s="35"/>
      <c r="Z73" s="35"/>
      <c r="AA73" s="35"/>
      <c r="AB73" s="35"/>
      <c r="AC73" s="35"/>
      <c r="AD73" s="35"/>
      <c r="AE73" s="35"/>
    </row>
    <row r="74" spans="1:31" s="2" customFormat="1" ht="14.4" customHeight="1">
      <c r="A74" s="35"/>
      <c r="B74" s="36"/>
      <c r="C74" s="37"/>
      <c r="D74" s="37"/>
      <c r="E74" s="352" t="str">
        <f>E9</f>
        <v>01.1 - Železniční přejezd P5442</v>
      </c>
      <c r="F74" s="381"/>
      <c r="G74" s="381"/>
      <c r="H74" s="381"/>
      <c r="I74" s="109"/>
      <c r="J74" s="37"/>
      <c r="K74" s="37"/>
      <c r="L74" s="110"/>
      <c r="S74" s="35"/>
      <c r="T74" s="35"/>
      <c r="U74" s="35"/>
      <c r="V74" s="35"/>
      <c r="W74" s="35"/>
      <c r="X74" s="35"/>
      <c r="Y74" s="35"/>
      <c r="Z74" s="35"/>
      <c r="AA74" s="35"/>
      <c r="AB74" s="35"/>
      <c r="AC74" s="35"/>
      <c r="AD74" s="35"/>
      <c r="AE74" s="35"/>
    </row>
    <row r="75" spans="1:31" s="2" customFormat="1" ht="6.9" customHeight="1">
      <c r="A75" s="35"/>
      <c r="B75" s="36"/>
      <c r="C75" s="37"/>
      <c r="D75" s="37"/>
      <c r="E75" s="37"/>
      <c r="F75" s="37"/>
      <c r="G75" s="37"/>
      <c r="H75" s="37"/>
      <c r="I75" s="109"/>
      <c r="J75" s="37"/>
      <c r="K75" s="37"/>
      <c r="L75" s="110"/>
      <c r="S75" s="35"/>
      <c r="T75" s="35"/>
      <c r="U75" s="35"/>
      <c r="V75" s="35"/>
      <c r="W75" s="35"/>
      <c r="X75" s="35"/>
      <c r="Y75" s="35"/>
      <c r="Z75" s="35"/>
      <c r="AA75" s="35"/>
      <c r="AB75" s="35"/>
      <c r="AC75" s="35"/>
      <c r="AD75" s="35"/>
      <c r="AE75" s="35"/>
    </row>
    <row r="76" spans="1:31" s="2" customFormat="1" ht="12" customHeight="1">
      <c r="A76" s="35"/>
      <c r="B76" s="36"/>
      <c r="C76" s="30" t="s">
        <v>21</v>
      </c>
      <c r="D76" s="37"/>
      <c r="E76" s="37"/>
      <c r="F76" s="28" t="str">
        <f>F12</f>
        <v xml:space="preserve"> </v>
      </c>
      <c r="G76" s="37"/>
      <c r="H76" s="37"/>
      <c r="I76" s="112" t="s">
        <v>23</v>
      </c>
      <c r="J76" s="60" t="str">
        <f>IF(J12="","",J12)</f>
        <v>28. 8. 2019</v>
      </c>
      <c r="K76" s="37"/>
      <c r="L76" s="110"/>
      <c r="S76" s="35"/>
      <c r="T76" s="35"/>
      <c r="U76" s="35"/>
      <c r="V76" s="35"/>
      <c r="W76" s="35"/>
      <c r="X76" s="35"/>
      <c r="Y76" s="35"/>
      <c r="Z76" s="35"/>
      <c r="AA76" s="35"/>
      <c r="AB76" s="35"/>
      <c r="AC76" s="35"/>
      <c r="AD76" s="35"/>
      <c r="AE76" s="35"/>
    </row>
    <row r="77" spans="1:31" s="2" customFormat="1" ht="6.9" customHeight="1">
      <c r="A77" s="35"/>
      <c r="B77" s="36"/>
      <c r="C77" s="37"/>
      <c r="D77" s="37"/>
      <c r="E77" s="37"/>
      <c r="F77" s="37"/>
      <c r="G77" s="37"/>
      <c r="H77" s="37"/>
      <c r="I77" s="109"/>
      <c r="J77" s="37"/>
      <c r="K77" s="37"/>
      <c r="L77" s="110"/>
      <c r="S77" s="35"/>
      <c r="T77" s="35"/>
      <c r="U77" s="35"/>
      <c r="V77" s="35"/>
      <c r="W77" s="35"/>
      <c r="X77" s="35"/>
      <c r="Y77" s="35"/>
      <c r="Z77" s="35"/>
      <c r="AA77" s="35"/>
      <c r="AB77" s="35"/>
      <c r="AC77" s="35"/>
      <c r="AD77" s="35"/>
      <c r="AE77" s="35"/>
    </row>
    <row r="78" spans="1:31" s="2" customFormat="1" ht="15.6" customHeight="1">
      <c r="A78" s="35"/>
      <c r="B78" s="36"/>
      <c r="C78" s="30" t="s">
        <v>25</v>
      </c>
      <c r="D78" s="37"/>
      <c r="E78" s="37"/>
      <c r="F78" s="28" t="str">
        <f>E15</f>
        <v xml:space="preserve"> </v>
      </c>
      <c r="G78" s="37"/>
      <c r="H78" s="37"/>
      <c r="I78" s="112" t="s">
        <v>31</v>
      </c>
      <c r="J78" s="33" t="str">
        <f>E21</f>
        <v xml:space="preserve"> </v>
      </c>
      <c r="K78" s="37"/>
      <c r="L78" s="110"/>
      <c r="S78" s="35"/>
      <c r="T78" s="35"/>
      <c r="U78" s="35"/>
      <c r="V78" s="35"/>
      <c r="W78" s="35"/>
      <c r="X78" s="35"/>
      <c r="Y78" s="35"/>
      <c r="Z78" s="35"/>
      <c r="AA78" s="35"/>
      <c r="AB78" s="35"/>
      <c r="AC78" s="35"/>
      <c r="AD78" s="35"/>
      <c r="AE78" s="35"/>
    </row>
    <row r="79" spans="1:31" s="2" customFormat="1" ht="15.6" customHeight="1">
      <c r="A79" s="35"/>
      <c r="B79" s="36"/>
      <c r="C79" s="30" t="s">
        <v>29</v>
      </c>
      <c r="D79" s="37"/>
      <c r="E79" s="37"/>
      <c r="F79" s="28" t="str">
        <f>IF(E18="","",E18)</f>
        <v>Vyplň údaj</v>
      </c>
      <c r="G79" s="37"/>
      <c r="H79" s="37"/>
      <c r="I79" s="112" t="s">
        <v>33</v>
      </c>
      <c r="J79" s="33" t="str">
        <f>E24</f>
        <v xml:space="preserve"> </v>
      </c>
      <c r="K79" s="37"/>
      <c r="L79" s="110"/>
      <c r="S79" s="35"/>
      <c r="T79" s="35"/>
      <c r="U79" s="35"/>
      <c r="V79" s="35"/>
      <c r="W79" s="35"/>
      <c r="X79" s="35"/>
      <c r="Y79" s="35"/>
      <c r="Z79" s="35"/>
      <c r="AA79" s="35"/>
      <c r="AB79" s="35"/>
      <c r="AC79" s="35"/>
      <c r="AD79" s="35"/>
      <c r="AE79" s="35"/>
    </row>
    <row r="80" spans="1:31" s="2" customFormat="1" ht="10.35" customHeight="1">
      <c r="A80" s="35"/>
      <c r="B80" s="36"/>
      <c r="C80" s="37"/>
      <c r="D80" s="37"/>
      <c r="E80" s="37"/>
      <c r="F80" s="37"/>
      <c r="G80" s="37"/>
      <c r="H80" s="37"/>
      <c r="I80" s="109"/>
      <c r="J80" s="37"/>
      <c r="K80" s="37"/>
      <c r="L80" s="110"/>
      <c r="S80" s="35"/>
      <c r="T80" s="35"/>
      <c r="U80" s="35"/>
      <c r="V80" s="35"/>
      <c r="W80" s="35"/>
      <c r="X80" s="35"/>
      <c r="Y80" s="35"/>
      <c r="Z80" s="35"/>
      <c r="AA80" s="35"/>
      <c r="AB80" s="35"/>
      <c r="AC80" s="35"/>
      <c r="AD80" s="35"/>
      <c r="AE80" s="35"/>
    </row>
    <row r="81" spans="1:65" s="11" customFormat="1" ht="29.25" customHeight="1">
      <c r="A81" s="160"/>
      <c r="B81" s="161"/>
      <c r="C81" s="162" t="s">
        <v>104</v>
      </c>
      <c r="D81" s="163" t="s">
        <v>55</v>
      </c>
      <c r="E81" s="163" t="s">
        <v>51</v>
      </c>
      <c r="F81" s="163" t="s">
        <v>52</v>
      </c>
      <c r="G81" s="163" t="s">
        <v>105</v>
      </c>
      <c r="H81" s="163" t="s">
        <v>106</v>
      </c>
      <c r="I81" s="164" t="s">
        <v>107</v>
      </c>
      <c r="J81" s="163" t="s">
        <v>98</v>
      </c>
      <c r="K81" s="165" t="s">
        <v>108</v>
      </c>
      <c r="L81" s="166"/>
      <c r="M81" s="69" t="s">
        <v>19</v>
      </c>
      <c r="N81" s="70" t="s">
        <v>40</v>
      </c>
      <c r="O81" s="70" t="s">
        <v>109</v>
      </c>
      <c r="P81" s="70" t="s">
        <v>110</v>
      </c>
      <c r="Q81" s="70" t="s">
        <v>111</v>
      </c>
      <c r="R81" s="70" t="s">
        <v>112</v>
      </c>
      <c r="S81" s="70" t="s">
        <v>113</v>
      </c>
      <c r="T81" s="71" t="s">
        <v>114</v>
      </c>
      <c r="U81" s="160"/>
      <c r="V81" s="160"/>
      <c r="W81" s="160"/>
      <c r="X81" s="160"/>
      <c r="Y81" s="160"/>
      <c r="Z81" s="160"/>
      <c r="AA81" s="160"/>
      <c r="AB81" s="160"/>
      <c r="AC81" s="160"/>
      <c r="AD81" s="160"/>
      <c r="AE81" s="160"/>
    </row>
    <row r="82" spans="1:65" s="2" customFormat="1" ht="22.8" customHeight="1">
      <c r="A82" s="35"/>
      <c r="B82" s="36"/>
      <c r="C82" s="76" t="s">
        <v>115</v>
      </c>
      <c r="D82" s="37"/>
      <c r="E82" s="37"/>
      <c r="F82" s="37"/>
      <c r="G82" s="37"/>
      <c r="H82" s="37"/>
      <c r="I82" s="109"/>
      <c r="J82" s="167">
        <f>BK82</f>
        <v>0</v>
      </c>
      <c r="K82" s="37"/>
      <c r="L82" s="40"/>
      <c r="M82" s="72"/>
      <c r="N82" s="168"/>
      <c r="O82" s="73"/>
      <c r="P82" s="169">
        <f>P83+P113</f>
        <v>0</v>
      </c>
      <c r="Q82" s="73"/>
      <c r="R82" s="169">
        <f>R83+R113</f>
        <v>0</v>
      </c>
      <c r="S82" s="73"/>
      <c r="T82" s="170">
        <f>T83+T113</f>
        <v>0</v>
      </c>
      <c r="U82" s="35"/>
      <c r="V82" s="35"/>
      <c r="W82" s="35"/>
      <c r="X82" s="35"/>
      <c r="Y82" s="35"/>
      <c r="Z82" s="35"/>
      <c r="AA82" s="35"/>
      <c r="AB82" s="35"/>
      <c r="AC82" s="35"/>
      <c r="AD82" s="35"/>
      <c r="AE82" s="35"/>
      <c r="AT82" s="18" t="s">
        <v>69</v>
      </c>
      <c r="AU82" s="18" t="s">
        <v>99</v>
      </c>
      <c r="BK82" s="171">
        <f>BK83+BK113</f>
        <v>0</v>
      </c>
    </row>
    <row r="83" spans="1:65" s="12" customFormat="1" ht="25.95" customHeight="1">
      <c r="B83" s="172"/>
      <c r="C83" s="173"/>
      <c r="D83" s="174" t="s">
        <v>69</v>
      </c>
      <c r="E83" s="175" t="s">
        <v>116</v>
      </c>
      <c r="F83" s="175" t="s">
        <v>117</v>
      </c>
      <c r="G83" s="173"/>
      <c r="H83" s="173"/>
      <c r="I83" s="176"/>
      <c r="J83" s="177">
        <f>BK83</f>
        <v>0</v>
      </c>
      <c r="K83" s="173"/>
      <c r="L83" s="178"/>
      <c r="M83" s="179"/>
      <c r="N83" s="180"/>
      <c r="O83" s="180"/>
      <c r="P83" s="181">
        <f>P84</f>
        <v>0</v>
      </c>
      <c r="Q83" s="180"/>
      <c r="R83" s="181">
        <f>R84</f>
        <v>0</v>
      </c>
      <c r="S83" s="180"/>
      <c r="T83" s="182">
        <f>T84</f>
        <v>0</v>
      </c>
      <c r="AR83" s="183" t="s">
        <v>78</v>
      </c>
      <c r="AT83" s="184" t="s">
        <v>69</v>
      </c>
      <c r="AU83" s="184" t="s">
        <v>70</v>
      </c>
      <c r="AY83" s="183" t="s">
        <v>118</v>
      </c>
      <c r="BK83" s="185">
        <f>BK84</f>
        <v>0</v>
      </c>
    </row>
    <row r="84" spans="1:65" s="12" customFormat="1" ht="22.8" customHeight="1">
      <c r="B84" s="172"/>
      <c r="C84" s="173"/>
      <c r="D84" s="174" t="s">
        <v>69</v>
      </c>
      <c r="E84" s="186" t="s">
        <v>119</v>
      </c>
      <c r="F84" s="186" t="s">
        <v>120</v>
      </c>
      <c r="G84" s="173"/>
      <c r="H84" s="173"/>
      <c r="I84" s="176"/>
      <c r="J84" s="187">
        <f>BK84</f>
        <v>0</v>
      </c>
      <c r="K84" s="173"/>
      <c r="L84" s="178"/>
      <c r="M84" s="179"/>
      <c r="N84" s="180"/>
      <c r="O84" s="180"/>
      <c r="P84" s="181">
        <f>SUM(P85:P112)</f>
        <v>0</v>
      </c>
      <c r="Q84" s="180"/>
      <c r="R84" s="181">
        <f>SUM(R85:R112)</f>
        <v>0</v>
      </c>
      <c r="S84" s="180"/>
      <c r="T84" s="182">
        <f>SUM(T85:T112)</f>
        <v>0</v>
      </c>
      <c r="AR84" s="183" t="s">
        <v>78</v>
      </c>
      <c r="AT84" s="184" t="s">
        <v>69</v>
      </c>
      <c r="AU84" s="184" t="s">
        <v>78</v>
      </c>
      <c r="AY84" s="183" t="s">
        <v>118</v>
      </c>
      <c r="BK84" s="185">
        <f>SUM(BK85:BK112)</f>
        <v>0</v>
      </c>
    </row>
    <row r="85" spans="1:65" s="2" customFormat="1" ht="21.6" customHeight="1">
      <c r="A85" s="35"/>
      <c r="B85" s="36"/>
      <c r="C85" s="188" t="s">
        <v>78</v>
      </c>
      <c r="D85" s="188" t="s">
        <v>121</v>
      </c>
      <c r="E85" s="189" t="s">
        <v>947</v>
      </c>
      <c r="F85" s="190" t="s">
        <v>948</v>
      </c>
      <c r="G85" s="191" t="s">
        <v>185</v>
      </c>
      <c r="H85" s="192">
        <v>10.8</v>
      </c>
      <c r="I85" s="193"/>
      <c r="J85" s="194">
        <f>ROUND(I85*H85,2)</f>
        <v>0</v>
      </c>
      <c r="K85" s="190" t="s">
        <v>125</v>
      </c>
      <c r="L85" s="40"/>
      <c r="M85" s="195" t="s">
        <v>19</v>
      </c>
      <c r="N85" s="196" t="s">
        <v>41</v>
      </c>
      <c r="O85" s="65"/>
      <c r="P85" s="197">
        <f>O85*H85</f>
        <v>0</v>
      </c>
      <c r="Q85" s="197">
        <v>0</v>
      </c>
      <c r="R85" s="197">
        <f>Q85*H85</f>
        <v>0</v>
      </c>
      <c r="S85" s="197">
        <v>0</v>
      </c>
      <c r="T85" s="198">
        <f>S85*H85</f>
        <v>0</v>
      </c>
      <c r="U85" s="35"/>
      <c r="V85" s="35"/>
      <c r="W85" s="35"/>
      <c r="X85" s="35"/>
      <c r="Y85" s="35"/>
      <c r="Z85" s="35"/>
      <c r="AA85" s="35"/>
      <c r="AB85" s="35"/>
      <c r="AC85" s="35"/>
      <c r="AD85" s="35"/>
      <c r="AE85" s="35"/>
      <c r="AR85" s="199" t="s">
        <v>126</v>
      </c>
      <c r="AT85" s="199" t="s">
        <v>121</v>
      </c>
      <c r="AU85" s="199" t="s">
        <v>80</v>
      </c>
      <c r="AY85" s="18" t="s">
        <v>118</v>
      </c>
      <c r="BE85" s="200">
        <f>IF(N85="základní",J85,0)</f>
        <v>0</v>
      </c>
      <c r="BF85" s="200">
        <f>IF(N85="snížená",J85,0)</f>
        <v>0</v>
      </c>
      <c r="BG85" s="200">
        <f>IF(N85="zákl. přenesená",J85,0)</f>
        <v>0</v>
      </c>
      <c r="BH85" s="200">
        <f>IF(N85="sníž. přenesená",J85,0)</f>
        <v>0</v>
      </c>
      <c r="BI85" s="200">
        <f>IF(N85="nulová",J85,0)</f>
        <v>0</v>
      </c>
      <c r="BJ85" s="18" t="s">
        <v>78</v>
      </c>
      <c r="BK85" s="200">
        <f>ROUND(I85*H85,2)</f>
        <v>0</v>
      </c>
      <c r="BL85" s="18" t="s">
        <v>126</v>
      </c>
      <c r="BM85" s="199" t="s">
        <v>80</v>
      </c>
    </row>
    <row r="86" spans="1:65" s="2" customFormat="1" ht="19.2">
      <c r="A86" s="35"/>
      <c r="B86" s="36"/>
      <c r="C86" s="37"/>
      <c r="D86" s="201" t="s">
        <v>127</v>
      </c>
      <c r="E86" s="37"/>
      <c r="F86" s="202" t="s">
        <v>948</v>
      </c>
      <c r="G86" s="37"/>
      <c r="H86" s="37"/>
      <c r="I86" s="109"/>
      <c r="J86" s="37"/>
      <c r="K86" s="37"/>
      <c r="L86" s="40"/>
      <c r="M86" s="203"/>
      <c r="N86" s="204"/>
      <c r="O86" s="65"/>
      <c r="P86" s="65"/>
      <c r="Q86" s="65"/>
      <c r="R86" s="65"/>
      <c r="S86" s="65"/>
      <c r="T86" s="66"/>
      <c r="U86" s="35"/>
      <c r="V86" s="35"/>
      <c r="W86" s="35"/>
      <c r="X86" s="35"/>
      <c r="Y86" s="35"/>
      <c r="Z86" s="35"/>
      <c r="AA86" s="35"/>
      <c r="AB86" s="35"/>
      <c r="AC86" s="35"/>
      <c r="AD86" s="35"/>
      <c r="AE86" s="35"/>
      <c r="AT86" s="18" t="s">
        <v>127</v>
      </c>
      <c r="AU86" s="18" t="s">
        <v>80</v>
      </c>
    </row>
    <row r="87" spans="1:65" s="2" customFormat="1" ht="21.6" customHeight="1">
      <c r="A87" s="35"/>
      <c r="B87" s="36"/>
      <c r="C87" s="188" t="s">
        <v>80</v>
      </c>
      <c r="D87" s="188" t="s">
        <v>121</v>
      </c>
      <c r="E87" s="189" t="s">
        <v>949</v>
      </c>
      <c r="F87" s="190" t="s">
        <v>950</v>
      </c>
      <c r="G87" s="191" t="s">
        <v>185</v>
      </c>
      <c r="H87" s="192">
        <v>10.8</v>
      </c>
      <c r="I87" s="193"/>
      <c r="J87" s="194">
        <f>ROUND(I87*H87,2)</f>
        <v>0</v>
      </c>
      <c r="K87" s="190" t="s">
        <v>125</v>
      </c>
      <c r="L87" s="40"/>
      <c r="M87" s="195" t="s">
        <v>19</v>
      </c>
      <c r="N87" s="196" t="s">
        <v>41</v>
      </c>
      <c r="O87" s="65"/>
      <c r="P87" s="197">
        <f>O87*H87</f>
        <v>0</v>
      </c>
      <c r="Q87" s="197">
        <v>0</v>
      </c>
      <c r="R87" s="197">
        <f>Q87*H87</f>
        <v>0</v>
      </c>
      <c r="S87" s="197">
        <v>0</v>
      </c>
      <c r="T87" s="198">
        <f>S87*H87</f>
        <v>0</v>
      </c>
      <c r="U87" s="35"/>
      <c r="V87" s="35"/>
      <c r="W87" s="35"/>
      <c r="X87" s="35"/>
      <c r="Y87" s="35"/>
      <c r="Z87" s="35"/>
      <c r="AA87" s="35"/>
      <c r="AB87" s="35"/>
      <c r="AC87" s="35"/>
      <c r="AD87" s="35"/>
      <c r="AE87" s="35"/>
      <c r="AR87" s="199" t="s">
        <v>126</v>
      </c>
      <c r="AT87" s="199" t="s">
        <v>121</v>
      </c>
      <c r="AU87" s="199" t="s">
        <v>80</v>
      </c>
      <c r="AY87" s="18" t="s">
        <v>118</v>
      </c>
      <c r="BE87" s="200">
        <f>IF(N87="základní",J87,0)</f>
        <v>0</v>
      </c>
      <c r="BF87" s="200">
        <f>IF(N87="snížená",J87,0)</f>
        <v>0</v>
      </c>
      <c r="BG87" s="200">
        <f>IF(N87="zákl. přenesená",J87,0)</f>
        <v>0</v>
      </c>
      <c r="BH87" s="200">
        <f>IF(N87="sníž. přenesená",J87,0)</f>
        <v>0</v>
      </c>
      <c r="BI87" s="200">
        <f>IF(N87="nulová",J87,0)</f>
        <v>0</v>
      </c>
      <c r="BJ87" s="18" t="s">
        <v>78</v>
      </c>
      <c r="BK87" s="200">
        <f>ROUND(I87*H87,2)</f>
        <v>0</v>
      </c>
      <c r="BL87" s="18" t="s">
        <v>126</v>
      </c>
      <c r="BM87" s="199" t="s">
        <v>126</v>
      </c>
    </row>
    <row r="88" spans="1:65" s="2" customFormat="1" ht="19.2">
      <c r="A88" s="35"/>
      <c r="B88" s="36"/>
      <c r="C88" s="37"/>
      <c r="D88" s="201" t="s">
        <v>127</v>
      </c>
      <c r="E88" s="37"/>
      <c r="F88" s="202" t="s">
        <v>950</v>
      </c>
      <c r="G88" s="37"/>
      <c r="H88" s="37"/>
      <c r="I88" s="109"/>
      <c r="J88" s="37"/>
      <c r="K88" s="37"/>
      <c r="L88" s="40"/>
      <c r="M88" s="203"/>
      <c r="N88" s="204"/>
      <c r="O88" s="65"/>
      <c r="P88" s="65"/>
      <c r="Q88" s="65"/>
      <c r="R88" s="65"/>
      <c r="S88" s="65"/>
      <c r="T88" s="66"/>
      <c r="U88" s="35"/>
      <c r="V88" s="35"/>
      <c r="W88" s="35"/>
      <c r="X88" s="35"/>
      <c r="Y88" s="35"/>
      <c r="Z88" s="35"/>
      <c r="AA88" s="35"/>
      <c r="AB88" s="35"/>
      <c r="AC88" s="35"/>
      <c r="AD88" s="35"/>
      <c r="AE88" s="35"/>
      <c r="AT88" s="18" t="s">
        <v>127</v>
      </c>
      <c r="AU88" s="18" t="s">
        <v>80</v>
      </c>
    </row>
    <row r="89" spans="1:65" s="2" customFormat="1" ht="21.6" customHeight="1">
      <c r="A89" s="35"/>
      <c r="B89" s="36"/>
      <c r="C89" s="188" t="s">
        <v>140</v>
      </c>
      <c r="D89" s="188" t="s">
        <v>121</v>
      </c>
      <c r="E89" s="189" t="s">
        <v>951</v>
      </c>
      <c r="F89" s="190" t="s">
        <v>952</v>
      </c>
      <c r="G89" s="191" t="s">
        <v>185</v>
      </c>
      <c r="H89" s="192">
        <v>22.5</v>
      </c>
      <c r="I89" s="193"/>
      <c r="J89" s="194">
        <f>ROUND(I89*H89,2)</f>
        <v>0</v>
      </c>
      <c r="K89" s="190" t="s">
        <v>125</v>
      </c>
      <c r="L89" s="40"/>
      <c r="M89" s="195" t="s">
        <v>19</v>
      </c>
      <c r="N89" s="196" t="s">
        <v>41</v>
      </c>
      <c r="O89" s="65"/>
      <c r="P89" s="197">
        <f>O89*H89</f>
        <v>0</v>
      </c>
      <c r="Q89" s="197">
        <v>0</v>
      </c>
      <c r="R89" s="197">
        <f>Q89*H89</f>
        <v>0</v>
      </c>
      <c r="S89" s="197">
        <v>0</v>
      </c>
      <c r="T89" s="198">
        <f>S89*H89</f>
        <v>0</v>
      </c>
      <c r="U89" s="35"/>
      <c r="V89" s="35"/>
      <c r="W89" s="35"/>
      <c r="X89" s="35"/>
      <c r="Y89" s="35"/>
      <c r="Z89" s="35"/>
      <c r="AA89" s="35"/>
      <c r="AB89" s="35"/>
      <c r="AC89" s="35"/>
      <c r="AD89" s="35"/>
      <c r="AE89" s="35"/>
      <c r="AR89" s="199" t="s">
        <v>126</v>
      </c>
      <c r="AT89" s="199" t="s">
        <v>121</v>
      </c>
      <c r="AU89" s="199" t="s">
        <v>80</v>
      </c>
      <c r="AY89" s="18" t="s">
        <v>118</v>
      </c>
      <c r="BE89" s="200">
        <f>IF(N89="základní",J89,0)</f>
        <v>0</v>
      </c>
      <c r="BF89" s="200">
        <f>IF(N89="snížená",J89,0)</f>
        <v>0</v>
      </c>
      <c r="BG89" s="200">
        <f>IF(N89="zákl. přenesená",J89,0)</f>
        <v>0</v>
      </c>
      <c r="BH89" s="200">
        <f>IF(N89="sníž. přenesená",J89,0)</f>
        <v>0</v>
      </c>
      <c r="BI89" s="200">
        <f>IF(N89="nulová",J89,0)</f>
        <v>0</v>
      </c>
      <c r="BJ89" s="18" t="s">
        <v>78</v>
      </c>
      <c r="BK89" s="200">
        <f>ROUND(I89*H89,2)</f>
        <v>0</v>
      </c>
      <c r="BL89" s="18" t="s">
        <v>126</v>
      </c>
      <c r="BM89" s="199" t="s">
        <v>143</v>
      </c>
    </row>
    <row r="90" spans="1:65" s="2" customFormat="1" ht="10.199999999999999">
      <c r="A90" s="35"/>
      <c r="B90" s="36"/>
      <c r="C90" s="37"/>
      <c r="D90" s="201" t="s">
        <v>127</v>
      </c>
      <c r="E90" s="37"/>
      <c r="F90" s="202" t="s">
        <v>952</v>
      </c>
      <c r="G90" s="37"/>
      <c r="H90" s="37"/>
      <c r="I90" s="109"/>
      <c r="J90" s="37"/>
      <c r="K90" s="37"/>
      <c r="L90" s="40"/>
      <c r="M90" s="203"/>
      <c r="N90" s="204"/>
      <c r="O90" s="65"/>
      <c r="P90" s="65"/>
      <c r="Q90" s="65"/>
      <c r="R90" s="65"/>
      <c r="S90" s="65"/>
      <c r="T90" s="66"/>
      <c r="U90" s="35"/>
      <c r="V90" s="35"/>
      <c r="W90" s="35"/>
      <c r="X90" s="35"/>
      <c r="Y90" s="35"/>
      <c r="Z90" s="35"/>
      <c r="AA90" s="35"/>
      <c r="AB90" s="35"/>
      <c r="AC90" s="35"/>
      <c r="AD90" s="35"/>
      <c r="AE90" s="35"/>
      <c r="AT90" s="18" t="s">
        <v>127</v>
      </c>
      <c r="AU90" s="18" t="s">
        <v>80</v>
      </c>
    </row>
    <row r="91" spans="1:65" s="13" customFormat="1" ht="10.199999999999999">
      <c r="B91" s="205"/>
      <c r="C91" s="206"/>
      <c r="D91" s="201" t="s">
        <v>128</v>
      </c>
      <c r="E91" s="207" t="s">
        <v>19</v>
      </c>
      <c r="F91" s="208" t="s">
        <v>953</v>
      </c>
      <c r="G91" s="206"/>
      <c r="H91" s="209">
        <v>22.5</v>
      </c>
      <c r="I91" s="210"/>
      <c r="J91" s="206"/>
      <c r="K91" s="206"/>
      <c r="L91" s="211"/>
      <c r="M91" s="212"/>
      <c r="N91" s="213"/>
      <c r="O91" s="213"/>
      <c r="P91" s="213"/>
      <c r="Q91" s="213"/>
      <c r="R91" s="213"/>
      <c r="S91" s="213"/>
      <c r="T91" s="214"/>
      <c r="AT91" s="215" t="s">
        <v>128</v>
      </c>
      <c r="AU91" s="215" t="s">
        <v>80</v>
      </c>
      <c r="AV91" s="13" t="s">
        <v>80</v>
      </c>
      <c r="AW91" s="13" t="s">
        <v>32</v>
      </c>
      <c r="AX91" s="13" t="s">
        <v>70</v>
      </c>
      <c r="AY91" s="215" t="s">
        <v>118</v>
      </c>
    </row>
    <row r="92" spans="1:65" s="14" customFormat="1" ht="10.199999999999999">
      <c r="B92" s="216"/>
      <c r="C92" s="217"/>
      <c r="D92" s="201" t="s">
        <v>128</v>
      </c>
      <c r="E92" s="218" t="s">
        <v>19</v>
      </c>
      <c r="F92" s="219" t="s">
        <v>136</v>
      </c>
      <c r="G92" s="217"/>
      <c r="H92" s="220">
        <v>22.5</v>
      </c>
      <c r="I92" s="221"/>
      <c r="J92" s="217"/>
      <c r="K92" s="217"/>
      <c r="L92" s="222"/>
      <c r="M92" s="223"/>
      <c r="N92" s="224"/>
      <c r="O92" s="224"/>
      <c r="P92" s="224"/>
      <c r="Q92" s="224"/>
      <c r="R92" s="224"/>
      <c r="S92" s="224"/>
      <c r="T92" s="225"/>
      <c r="AT92" s="226" t="s">
        <v>128</v>
      </c>
      <c r="AU92" s="226" t="s">
        <v>80</v>
      </c>
      <c r="AV92" s="14" t="s">
        <v>126</v>
      </c>
      <c r="AW92" s="14" t="s">
        <v>32</v>
      </c>
      <c r="AX92" s="14" t="s">
        <v>78</v>
      </c>
      <c r="AY92" s="226" t="s">
        <v>118</v>
      </c>
    </row>
    <row r="93" spans="1:65" s="2" customFormat="1" ht="21.6" customHeight="1">
      <c r="A93" s="35"/>
      <c r="B93" s="36"/>
      <c r="C93" s="188" t="s">
        <v>126</v>
      </c>
      <c r="D93" s="188" t="s">
        <v>121</v>
      </c>
      <c r="E93" s="189" t="s">
        <v>954</v>
      </c>
      <c r="F93" s="190" t="s">
        <v>955</v>
      </c>
      <c r="G93" s="191" t="s">
        <v>124</v>
      </c>
      <c r="H93" s="192">
        <v>22.5</v>
      </c>
      <c r="I93" s="193"/>
      <c r="J93" s="194">
        <f>ROUND(I93*H93,2)</f>
        <v>0</v>
      </c>
      <c r="K93" s="190" t="s">
        <v>125</v>
      </c>
      <c r="L93" s="40"/>
      <c r="M93" s="195" t="s">
        <v>19</v>
      </c>
      <c r="N93" s="196" t="s">
        <v>41</v>
      </c>
      <c r="O93" s="65"/>
      <c r="P93" s="197">
        <f>O93*H93</f>
        <v>0</v>
      </c>
      <c r="Q93" s="197">
        <v>0</v>
      </c>
      <c r="R93" s="197">
        <f>Q93*H93</f>
        <v>0</v>
      </c>
      <c r="S93" s="197">
        <v>0</v>
      </c>
      <c r="T93" s="198">
        <f>S93*H93</f>
        <v>0</v>
      </c>
      <c r="U93" s="35"/>
      <c r="V93" s="35"/>
      <c r="W93" s="35"/>
      <c r="X93" s="35"/>
      <c r="Y93" s="35"/>
      <c r="Z93" s="35"/>
      <c r="AA93" s="35"/>
      <c r="AB93" s="35"/>
      <c r="AC93" s="35"/>
      <c r="AD93" s="35"/>
      <c r="AE93" s="35"/>
      <c r="AR93" s="199" t="s">
        <v>126</v>
      </c>
      <c r="AT93" s="199" t="s">
        <v>121</v>
      </c>
      <c r="AU93" s="199" t="s">
        <v>80</v>
      </c>
      <c r="AY93" s="18" t="s">
        <v>118</v>
      </c>
      <c r="BE93" s="200">
        <f>IF(N93="základní",J93,0)</f>
        <v>0</v>
      </c>
      <c r="BF93" s="200">
        <f>IF(N93="snížená",J93,0)</f>
        <v>0</v>
      </c>
      <c r="BG93" s="200">
        <f>IF(N93="zákl. přenesená",J93,0)</f>
        <v>0</v>
      </c>
      <c r="BH93" s="200">
        <f>IF(N93="sníž. přenesená",J93,0)</f>
        <v>0</v>
      </c>
      <c r="BI93" s="200">
        <f>IF(N93="nulová",J93,0)</f>
        <v>0</v>
      </c>
      <c r="BJ93" s="18" t="s">
        <v>78</v>
      </c>
      <c r="BK93" s="200">
        <f>ROUND(I93*H93,2)</f>
        <v>0</v>
      </c>
      <c r="BL93" s="18" t="s">
        <v>126</v>
      </c>
      <c r="BM93" s="199" t="s">
        <v>147</v>
      </c>
    </row>
    <row r="94" spans="1:65" s="2" customFormat="1" ht="19.2">
      <c r="A94" s="35"/>
      <c r="B94" s="36"/>
      <c r="C94" s="37"/>
      <c r="D94" s="201" t="s">
        <v>127</v>
      </c>
      <c r="E94" s="37"/>
      <c r="F94" s="202" t="s">
        <v>955</v>
      </c>
      <c r="G94" s="37"/>
      <c r="H94" s="37"/>
      <c r="I94" s="109"/>
      <c r="J94" s="37"/>
      <c r="K94" s="37"/>
      <c r="L94" s="40"/>
      <c r="M94" s="203"/>
      <c r="N94" s="204"/>
      <c r="O94" s="65"/>
      <c r="P94" s="65"/>
      <c r="Q94" s="65"/>
      <c r="R94" s="65"/>
      <c r="S94" s="65"/>
      <c r="T94" s="66"/>
      <c r="U94" s="35"/>
      <c r="V94" s="35"/>
      <c r="W94" s="35"/>
      <c r="X94" s="35"/>
      <c r="Y94" s="35"/>
      <c r="Z94" s="35"/>
      <c r="AA94" s="35"/>
      <c r="AB94" s="35"/>
      <c r="AC94" s="35"/>
      <c r="AD94" s="35"/>
      <c r="AE94" s="35"/>
      <c r="AT94" s="18" t="s">
        <v>127</v>
      </c>
      <c r="AU94" s="18" t="s">
        <v>80</v>
      </c>
    </row>
    <row r="95" spans="1:65" s="13" customFormat="1" ht="10.199999999999999">
      <c r="B95" s="205"/>
      <c r="C95" s="206"/>
      <c r="D95" s="201" t="s">
        <v>128</v>
      </c>
      <c r="E95" s="207" t="s">
        <v>19</v>
      </c>
      <c r="F95" s="208" t="s">
        <v>956</v>
      </c>
      <c r="G95" s="206"/>
      <c r="H95" s="209">
        <v>22.5</v>
      </c>
      <c r="I95" s="210"/>
      <c r="J95" s="206"/>
      <c r="K95" s="206"/>
      <c r="L95" s="211"/>
      <c r="M95" s="212"/>
      <c r="N95" s="213"/>
      <c r="O95" s="213"/>
      <c r="P95" s="213"/>
      <c r="Q95" s="213"/>
      <c r="R95" s="213"/>
      <c r="S95" s="213"/>
      <c r="T95" s="214"/>
      <c r="AT95" s="215" t="s">
        <v>128</v>
      </c>
      <c r="AU95" s="215" t="s">
        <v>80</v>
      </c>
      <c r="AV95" s="13" t="s">
        <v>80</v>
      </c>
      <c r="AW95" s="13" t="s">
        <v>32</v>
      </c>
      <c r="AX95" s="13" t="s">
        <v>70</v>
      </c>
      <c r="AY95" s="215" t="s">
        <v>118</v>
      </c>
    </row>
    <row r="96" spans="1:65" s="14" customFormat="1" ht="10.199999999999999">
      <c r="B96" s="216"/>
      <c r="C96" s="217"/>
      <c r="D96" s="201" t="s">
        <v>128</v>
      </c>
      <c r="E96" s="218" t="s">
        <v>19</v>
      </c>
      <c r="F96" s="219" t="s">
        <v>136</v>
      </c>
      <c r="G96" s="217"/>
      <c r="H96" s="220">
        <v>22.5</v>
      </c>
      <c r="I96" s="221"/>
      <c r="J96" s="217"/>
      <c r="K96" s="217"/>
      <c r="L96" s="222"/>
      <c r="M96" s="223"/>
      <c r="N96" s="224"/>
      <c r="O96" s="224"/>
      <c r="P96" s="224"/>
      <c r="Q96" s="224"/>
      <c r="R96" s="224"/>
      <c r="S96" s="224"/>
      <c r="T96" s="225"/>
      <c r="AT96" s="226" t="s">
        <v>128</v>
      </c>
      <c r="AU96" s="226" t="s">
        <v>80</v>
      </c>
      <c r="AV96" s="14" t="s">
        <v>126</v>
      </c>
      <c r="AW96" s="14" t="s">
        <v>32</v>
      </c>
      <c r="AX96" s="14" t="s">
        <v>78</v>
      </c>
      <c r="AY96" s="226" t="s">
        <v>118</v>
      </c>
    </row>
    <row r="97" spans="1:65" s="2" customFormat="1" ht="21.6" customHeight="1">
      <c r="A97" s="35"/>
      <c r="B97" s="36"/>
      <c r="C97" s="188" t="s">
        <v>119</v>
      </c>
      <c r="D97" s="188" t="s">
        <v>121</v>
      </c>
      <c r="E97" s="189" t="s">
        <v>957</v>
      </c>
      <c r="F97" s="190" t="s">
        <v>958</v>
      </c>
      <c r="G97" s="191" t="s">
        <v>185</v>
      </c>
      <c r="H97" s="192">
        <v>22.5</v>
      </c>
      <c r="I97" s="193"/>
      <c r="J97" s="194">
        <f>ROUND(I97*H97,2)</f>
        <v>0</v>
      </c>
      <c r="K97" s="190" t="s">
        <v>125</v>
      </c>
      <c r="L97" s="40"/>
      <c r="M97" s="195" t="s">
        <v>19</v>
      </c>
      <c r="N97" s="196" t="s">
        <v>41</v>
      </c>
      <c r="O97" s="65"/>
      <c r="P97" s="197">
        <f>O97*H97</f>
        <v>0</v>
      </c>
      <c r="Q97" s="197">
        <v>0</v>
      </c>
      <c r="R97" s="197">
        <f>Q97*H97</f>
        <v>0</v>
      </c>
      <c r="S97" s="197">
        <v>0</v>
      </c>
      <c r="T97" s="198">
        <f>S97*H97</f>
        <v>0</v>
      </c>
      <c r="U97" s="35"/>
      <c r="V97" s="35"/>
      <c r="W97" s="35"/>
      <c r="X97" s="35"/>
      <c r="Y97" s="35"/>
      <c r="Z97" s="35"/>
      <c r="AA97" s="35"/>
      <c r="AB97" s="35"/>
      <c r="AC97" s="35"/>
      <c r="AD97" s="35"/>
      <c r="AE97" s="35"/>
      <c r="AR97" s="199" t="s">
        <v>126</v>
      </c>
      <c r="AT97" s="199" t="s">
        <v>121</v>
      </c>
      <c r="AU97" s="199" t="s">
        <v>80</v>
      </c>
      <c r="AY97" s="18" t="s">
        <v>118</v>
      </c>
      <c r="BE97" s="200">
        <f>IF(N97="základní",J97,0)</f>
        <v>0</v>
      </c>
      <c r="BF97" s="200">
        <f>IF(N97="snížená",J97,0)</f>
        <v>0</v>
      </c>
      <c r="BG97" s="200">
        <f>IF(N97="zákl. přenesená",J97,0)</f>
        <v>0</v>
      </c>
      <c r="BH97" s="200">
        <f>IF(N97="sníž. přenesená",J97,0)</f>
        <v>0</v>
      </c>
      <c r="BI97" s="200">
        <f>IF(N97="nulová",J97,0)</f>
        <v>0</v>
      </c>
      <c r="BJ97" s="18" t="s">
        <v>78</v>
      </c>
      <c r="BK97" s="200">
        <f>ROUND(I97*H97,2)</f>
        <v>0</v>
      </c>
      <c r="BL97" s="18" t="s">
        <v>126</v>
      </c>
      <c r="BM97" s="199" t="s">
        <v>153</v>
      </c>
    </row>
    <row r="98" spans="1:65" s="2" customFormat="1" ht="19.2">
      <c r="A98" s="35"/>
      <c r="B98" s="36"/>
      <c r="C98" s="37"/>
      <c r="D98" s="201" t="s">
        <v>127</v>
      </c>
      <c r="E98" s="37"/>
      <c r="F98" s="202" t="s">
        <v>958</v>
      </c>
      <c r="G98" s="37"/>
      <c r="H98" s="37"/>
      <c r="I98" s="109"/>
      <c r="J98" s="37"/>
      <c r="K98" s="37"/>
      <c r="L98" s="40"/>
      <c r="M98" s="203"/>
      <c r="N98" s="204"/>
      <c r="O98" s="65"/>
      <c r="P98" s="65"/>
      <c r="Q98" s="65"/>
      <c r="R98" s="65"/>
      <c r="S98" s="65"/>
      <c r="T98" s="66"/>
      <c r="U98" s="35"/>
      <c r="V98" s="35"/>
      <c r="W98" s="35"/>
      <c r="X98" s="35"/>
      <c r="Y98" s="35"/>
      <c r="Z98" s="35"/>
      <c r="AA98" s="35"/>
      <c r="AB98" s="35"/>
      <c r="AC98" s="35"/>
      <c r="AD98" s="35"/>
      <c r="AE98" s="35"/>
      <c r="AT98" s="18" t="s">
        <v>127</v>
      </c>
      <c r="AU98" s="18" t="s">
        <v>80</v>
      </c>
    </row>
    <row r="99" spans="1:65" s="2" customFormat="1" ht="14.4" customHeight="1">
      <c r="A99" s="35"/>
      <c r="B99" s="36"/>
      <c r="C99" s="227" t="s">
        <v>143</v>
      </c>
      <c r="D99" s="227" t="s">
        <v>149</v>
      </c>
      <c r="E99" s="228" t="s">
        <v>959</v>
      </c>
      <c r="F99" s="229" t="s">
        <v>960</v>
      </c>
      <c r="G99" s="230" t="s">
        <v>961</v>
      </c>
      <c r="H99" s="231">
        <v>11.25</v>
      </c>
      <c r="I99" s="232"/>
      <c r="J99" s="233">
        <f>ROUND(I99*H99,2)</f>
        <v>0</v>
      </c>
      <c r="K99" s="229" t="s">
        <v>125</v>
      </c>
      <c r="L99" s="234"/>
      <c r="M99" s="235" t="s">
        <v>19</v>
      </c>
      <c r="N99" s="236" t="s">
        <v>41</v>
      </c>
      <c r="O99" s="65"/>
      <c r="P99" s="197">
        <f>O99*H99</f>
        <v>0</v>
      </c>
      <c r="Q99" s="197">
        <v>0</v>
      </c>
      <c r="R99" s="197">
        <f>Q99*H99</f>
        <v>0</v>
      </c>
      <c r="S99" s="197">
        <v>0</v>
      </c>
      <c r="T99" s="198">
        <f>S99*H99</f>
        <v>0</v>
      </c>
      <c r="U99" s="35"/>
      <c r="V99" s="35"/>
      <c r="W99" s="35"/>
      <c r="X99" s="35"/>
      <c r="Y99" s="35"/>
      <c r="Z99" s="35"/>
      <c r="AA99" s="35"/>
      <c r="AB99" s="35"/>
      <c r="AC99" s="35"/>
      <c r="AD99" s="35"/>
      <c r="AE99" s="35"/>
      <c r="AR99" s="199" t="s">
        <v>147</v>
      </c>
      <c r="AT99" s="199" t="s">
        <v>149</v>
      </c>
      <c r="AU99" s="199" t="s">
        <v>80</v>
      </c>
      <c r="AY99" s="18" t="s">
        <v>118</v>
      </c>
      <c r="BE99" s="200">
        <f>IF(N99="základní",J99,0)</f>
        <v>0</v>
      </c>
      <c r="BF99" s="200">
        <f>IF(N99="snížená",J99,0)</f>
        <v>0</v>
      </c>
      <c r="BG99" s="200">
        <f>IF(N99="zákl. přenesená",J99,0)</f>
        <v>0</v>
      </c>
      <c r="BH99" s="200">
        <f>IF(N99="sníž. přenesená",J99,0)</f>
        <v>0</v>
      </c>
      <c r="BI99" s="200">
        <f>IF(N99="nulová",J99,0)</f>
        <v>0</v>
      </c>
      <c r="BJ99" s="18" t="s">
        <v>78</v>
      </c>
      <c r="BK99" s="200">
        <f>ROUND(I99*H99,2)</f>
        <v>0</v>
      </c>
      <c r="BL99" s="18" t="s">
        <v>126</v>
      </c>
      <c r="BM99" s="199" t="s">
        <v>158</v>
      </c>
    </row>
    <row r="100" spans="1:65" s="2" customFormat="1" ht="10.199999999999999">
      <c r="A100" s="35"/>
      <c r="B100" s="36"/>
      <c r="C100" s="37"/>
      <c r="D100" s="201" t="s">
        <v>127</v>
      </c>
      <c r="E100" s="37"/>
      <c r="F100" s="202" t="s">
        <v>960</v>
      </c>
      <c r="G100" s="37"/>
      <c r="H100" s="37"/>
      <c r="I100" s="109"/>
      <c r="J100" s="37"/>
      <c r="K100" s="37"/>
      <c r="L100" s="40"/>
      <c r="M100" s="203"/>
      <c r="N100" s="204"/>
      <c r="O100" s="65"/>
      <c r="P100" s="65"/>
      <c r="Q100" s="65"/>
      <c r="R100" s="65"/>
      <c r="S100" s="65"/>
      <c r="T100" s="66"/>
      <c r="U100" s="35"/>
      <c r="V100" s="35"/>
      <c r="W100" s="35"/>
      <c r="X100" s="35"/>
      <c r="Y100" s="35"/>
      <c r="Z100" s="35"/>
      <c r="AA100" s="35"/>
      <c r="AB100" s="35"/>
      <c r="AC100" s="35"/>
      <c r="AD100" s="35"/>
      <c r="AE100" s="35"/>
      <c r="AT100" s="18" t="s">
        <v>127</v>
      </c>
      <c r="AU100" s="18" t="s">
        <v>80</v>
      </c>
    </row>
    <row r="101" spans="1:65" s="13" customFormat="1" ht="10.199999999999999">
      <c r="B101" s="205"/>
      <c r="C101" s="206"/>
      <c r="D101" s="201" t="s">
        <v>128</v>
      </c>
      <c r="E101" s="207" t="s">
        <v>19</v>
      </c>
      <c r="F101" s="208" t="s">
        <v>962</v>
      </c>
      <c r="G101" s="206"/>
      <c r="H101" s="209">
        <v>11.25</v>
      </c>
      <c r="I101" s="210"/>
      <c r="J101" s="206"/>
      <c r="K101" s="206"/>
      <c r="L101" s="211"/>
      <c r="M101" s="212"/>
      <c r="N101" s="213"/>
      <c r="O101" s="213"/>
      <c r="P101" s="213"/>
      <c r="Q101" s="213"/>
      <c r="R101" s="213"/>
      <c r="S101" s="213"/>
      <c r="T101" s="214"/>
      <c r="AT101" s="215" t="s">
        <v>128</v>
      </c>
      <c r="AU101" s="215" t="s">
        <v>80</v>
      </c>
      <c r="AV101" s="13" t="s">
        <v>80</v>
      </c>
      <c r="AW101" s="13" t="s">
        <v>32</v>
      </c>
      <c r="AX101" s="13" t="s">
        <v>70</v>
      </c>
      <c r="AY101" s="215" t="s">
        <v>118</v>
      </c>
    </row>
    <row r="102" spans="1:65" s="14" customFormat="1" ht="10.199999999999999">
      <c r="B102" s="216"/>
      <c r="C102" s="217"/>
      <c r="D102" s="201" t="s">
        <v>128</v>
      </c>
      <c r="E102" s="218" t="s">
        <v>19</v>
      </c>
      <c r="F102" s="219" t="s">
        <v>136</v>
      </c>
      <c r="G102" s="217"/>
      <c r="H102" s="220">
        <v>11.25</v>
      </c>
      <c r="I102" s="221"/>
      <c r="J102" s="217"/>
      <c r="K102" s="217"/>
      <c r="L102" s="222"/>
      <c r="M102" s="223"/>
      <c r="N102" s="224"/>
      <c r="O102" s="224"/>
      <c r="P102" s="224"/>
      <c r="Q102" s="224"/>
      <c r="R102" s="224"/>
      <c r="S102" s="224"/>
      <c r="T102" s="225"/>
      <c r="AT102" s="226" t="s">
        <v>128</v>
      </c>
      <c r="AU102" s="226" t="s">
        <v>80</v>
      </c>
      <c r="AV102" s="14" t="s">
        <v>126</v>
      </c>
      <c r="AW102" s="14" t="s">
        <v>32</v>
      </c>
      <c r="AX102" s="14" t="s">
        <v>78</v>
      </c>
      <c r="AY102" s="226" t="s">
        <v>118</v>
      </c>
    </row>
    <row r="103" spans="1:65" s="2" customFormat="1" ht="32.4" customHeight="1">
      <c r="A103" s="35"/>
      <c r="B103" s="36"/>
      <c r="C103" s="188" t="s">
        <v>171</v>
      </c>
      <c r="D103" s="188" t="s">
        <v>121</v>
      </c>
      <c r="E103" s="189" t="s">
        <v>963</v>
      </c>
      <c r="F103" s="190" t="s">
        <v>964</v>
      </c>
      <c r="G103" s="191" t="s">
        <v>124</v>
      </c>
      <c r="H103" s="192">
        <v>22.5</v>
      </c>
      <c r="I103" s="193"/>
      <c r="J103" s="194">
        <f>ROUND(I103*H103,2)</f>
        <v>0</v>
      </c>
      <c r="K103" s="190" t="s">
        <v>125</v>
      </c>
      <c r="L103" s="40"/>
      <c r="M103" s="195" t="s">
        <v>19</v>
      </c>
      <c r="N103" s="196" t="s">
        <v>41</v>
      </c>
      <c r="O103" s="65"/>
      <c r="P103" s="197">
        <f>O103*H103</f>
        <v>0</v>
      </c>
      <c r="Q103" s="197">
        <v>0</v>
      </c>
      <c r="R103" s="197">
        <f>Q103*H103</f>
        <v>0</v>
      </c>
      <c r="S103" s="197">
        <v>0</v>
      </c>
      <c r="T103" s="198">
        <f>S103*H103</f>
        <v>0</v>
      </c>
      <c r="U103" s="35"/>
      <c r="V103" s="35"/>
      <c r="W103" s="35"/>
      <c r="X103" s="35"/>
      <c r="Y103" s="35"/>
      <c r="Z103" s="35"/>
      <c r="AA103" s="35"/>
      <c r="AB103" s="35"/>
      <c r="AC103" s="35"/>
      <c r="AD103" s="35"/>
      <c r="AE103" s="35"/>
      <c r="AR103" s="199" t="s">
        <v>126</v>
      </c>
      <c r="AT103" s="199" t="s">
        <v>121</v>
      </c>
      <c r="AU103" s="199" t="s">
        <v>80</v>
      </c>
      <c r="AY103" s="18" t="s">
        <v>118</v>
      </c>
      <c r="BE103" s="200">
        <f>IF(N103="základní",J103,0)</f>
        <v>0</v>
      </c>
      <c r="BF103" s="200">
        <f>IF(N103="snížená",J103,0)</f>
        <v>0</v>
      </c>
      <c r="BG103" s="200">
        <f>IF(N103="zákl. přenesená",J103,0)</f>
        <v>0</v>
      </c>
      <c r="BH103" s="200">
        <f>IF(N103="sníž. přenesená",J103,0)</f>
        <v>0</v>
      </c>
      <c r="BI103" s="200">
        <f>IF(N103="nulová",J103,0)</f>
        <v>0</v>
      </c>
      <c r="BJ103" s="18" t="s">
        <v>78</v>
      </c>
      <c r="BK103" s="200">
        <f>ROUND(I103*H103,2)</f>
        <v>0</v>
      </c>
      <c r="BL103" s="18" t="s">
        <v>126</v>
      </c>
      <c r="BM103" s="199" t="s">
        <v>174</v>
      </c>
    </row>
    <row r="104" spans="1:65" s="2" customFormat="1" ht="19.2">
      <c r="A104" s="35"/>
      <c r="B104" s="36"/>
      <c r="C104" s="37"/>
      <c r="D104" s="201" t="s">
        <v>127</v>
      </c>
      <c r="E104" s="37"/>
      <c r="F104" s="202" t="s">
        <v>964</v>
      </c>
      <c r="G104" s="37"/>
      <c r="H104" s="37"/>
      <c r="I104" s="109"/>
      <c r="J104" s="37"/>
      <c r="K104" s="37"/>
      <c r="L104" s="40"/>
      <c r="M104" s="203"/>
      <c r="N104" s="204"/>
      <c r="O104" s="65"/>
      <c r="P104" s="65"/>
      <c r="Q104" s="65"/>
      <c r="R104" s="65"/>
      <c r="S104" s="65"/>
      <c r="T104" s="66"/>
      <c r="U104" s="35"/>
      <c r="V104" s="35"/>
      <c r="W104" s="35"/>
      <c r="X104" s="35"/>
      <c r="Y104" s="35"/>
      <c r="Z104" s="35"/>
      <c r="AA104" s="35"/>
      <c r="AB104" s="35"/>
      <c r="AC104" s="35"/>
      <c r="AD104" s="35"/>
      <c r="AE104" s="35"/>
      <c r="AT104" s="18" t="s">
        <v>127</v>
      </c>
      <c r="AU104" s="18" t="s">
        <v>80</v>
      </c>
    </row>
    <row r="105" spans="1:65" s="2" customFormat="1" ht="21.6" customHeight="1">
      <c r="A105" s="35"/>
      <c r="B105" s="36"/>
      <c r="C105" s="227" t="s">
        <v>147</v>
      </c>
      <c r="D105" s="227" t="s">
        <v>149</v>
      </c>
      <c r="E105" s="228" t="s">
        <v>965</v>
      </c>
      <c r="F105" s="229" t="s">
        <v>966</v>
      </c>
      <c r="G105" s="230" t="s">
        <v>152</v>
      </c>
      <c r="H105" s="231">
        <v>4.0949999999999998</v>
      </c>
      <c r="I105" s="232"/>
      <c r="J105" s="233">
        <f>ROUND(I105*H105,2)</f>
        <v>0</v>
      </c>
      <c r="K105" s="229" t="s">
        <v>125</v>
      </c>
      <c r="L105" s="234"/>
      <c r="M105" s="235" t="s">
        <v>19</v>
      </c>
      <c r="N105" s="236" t="s">
        <v>41</v>
      </c>
      <c r="O105" s="65"/>
      <c r="P105" s="197">
        <f>O105*H105</f>
        <v>0</v>
      </c>
      <c r="Q105" s="197">
        <v>0</v>
      </c>
      <c r="R105" s="197">
        <f>Q105*H105</f>
        <v>0</v>
      </c>
      <c r="S105" s="197">
        <v>0</v>
      </c>
      <c r="T105" s="198">
        <f>S105*H105</f>
        <v>0</v>
      </c>
      <c r="U105" s="35"/>
      <c r="V105" s="35"/>
      <c r="W105" s="35"/>
      <c r="X105" s="35"/>
      <c r="Y105" s="35"/>
      <c r="Z105" s="35"/>
      <c r="AA105" s="35"/>
      <c r="AB105" s="35"/>
      <c r="AC105" s="35"/>
      <c r="AD105" s="35"/>
      <c r="AE105" s="35"/>
      <c r="AR105" s="199" t="s">
        <v>147</v>
      </c>
      <c r="AT105" s="199" t="s">
        <v>149</v>
      </c>
      <c r="AU105" s="199" t="s">
        <v>80</v>
      </c>
      <c r="AY105" s="18" t="s">
        <v>118</v>
      </c>
      <c r="BE105" s="200">
        <f>IF(N105="základní",J105,0)</f>
        <v>0</v>
      </c>
      <c r="BF105" s="200">
        <f>IF(N105="snížená",J105,0)</f>
        <v>0</v>
      </c>
      <c r="BG105" s="200">
        <f>IF(N105="zákl. přenesená",J105,0)</f>
        <v>0</v>
      </c>
      <c r="BH105" s="200">
        <f>IF(N105="sníž. přenesená",J105,0)</f>
        <v>0</v>
      </c>
      <c r="BI105" s="200">
        <f>IF(N105="nulová",J105,0)</f>
        <v>0</v>
      </c>
      <c r="BJ105" s="18" t="s">
        <v>78</v>
      </c>
      <c r="BK105" s="200">
        <f>ROUND(I105*H105,2)</f>
        <v>0</v>
      </c>
      <c r="BL105" s="18" t="s">
        <v>126</v>
      </c>
      <c r="BM105" s="199" t="s">
        <v>186</v>
      </c>
    </row>
    <row r="106" spans="1:65" s="2" customFormat="1" ht="19.2">
      <c r="A106" s="35"/>
      <c r="B106" s="36"/>
      <c r="C106" s="37"/>
      <c r="D106" s="201" t="s">
        <v>127</v>
      </c>
      <c r="E106" s="37"/>
      <c r="F106" s="202" t="s">
        <v>966</v>
      </c>
      <c r="G106" s="37"/>
      <c r="H106" s="37"/>
      <c r="I106" s="109"/>
      <c r="J106" s="37"/>
      <c r="K106" s="37"/>
      <c r="L106" s="40"/>
      <c r="M106" s="203"/>
      <c r="N106" s="204"/>
      <c r="O106" s="65"/>
      <c r="P106" s="65"/>
      <c r="Q106" s="65"/>
      <c r="R106" s="65"/>
      <c r="S106" s="65"/>
      <c r="T106" s="66"/>
      <c r="U106" s="35"/>
      <c r="V106" s="35"/>
      <c r="W106" s="35"/>
      <c r="X106" s="35"/>
      <c r="Y106" s="35"/>
      <c r="Z106" s="35"/>
      <c r="AA106" s="35"/>
      <c r="AB106" s="35"/>
      <c r="AC106" s="35"/>
      <c r="AD106" s="35"/>
      <c r="AE106" s="35"/>
      <c r="AT106" s="18" t="s">
        <v>127</v>
      </c>
      <c r="AU106" s="18" t="s">
        <v>80</v>
      </c>
    </row>
    <row r="107" spans="1:65" s="13" customFormat="1" ht="10.199999999999999">
      <c r="B107" s="205"/>
      <c r="C107" s="206"/>
      <c r="D107" s="201" t="s">
        <v>128</v>
      </c>
      <c r="E107" s="207" t="s">
        <v>19</v>
      </c>
      <c r="F107" s="208" t="s">
        <v>967</v>
      </c>
      <c r="G107" s="206"/>
      <c r="H107" s="209">
        <v>4.0949999999999998</v>
      </c>
      <c r="I107" s="210"/>
      <c r="J107" s="206"/>
      <c r="K107" s="206"/>
      <c r="L107" s="211"/>
      <c r="M107" s="212"/>
      <c r="N107" s="213"/>
      <c r="O107" s="213"/>
      <c r="P107" s="213"/>
      <c r="Q107" s="213"/>
      <c r="R107" s="213"/>
      <c r="S107" s="213"/>
      <c r="T107" s="214"/>
      <c r="AT107" s="215" t="s">
        <v>128</v>
      </c>
      <c r="AU107" s="215" t="s">
        <v>80</v>
      </c>
      <c r="AV107" s="13" t="s">
        <v>80</v>
      </c>
      <c r="AW107" s="13" t="s">
        <v>32</v>
      </c>
      <c r="AX107" s="13" t="s">
        <v>70</v>
      </c>
      <c r="AY107" s="215" t="s">
        <v>118</v>
      </c>
    </row>
    <row r="108" spans="1:65" s="14" customFormat="1" ht="10.199999999999999">
      <c r="B108" s="216"/>
      <c r="C108" s="217"/>
      <c r="D108" s="201" t="s">
        <v>128</v>
      </c>
      <c r="E108" s="218" t="s">
        <v>19</v>
      </c>
      <c r="F108" s="219" t="s">
        <v>136</v>
      </c>
      <c r="G108" s="217"/>
      <c r="H108" s="220">
        <v>4.0949999999999998</v>
      </c>
      <c r="I108" s="221"/>
      <c r="J108" s="217"/>
      <c r="K108" s="217"/>
      <c r="L108" s="222"/>
      <c r="M108" s="223"/>
      <c r="N108" s="224"/>
      <c r="O108" s="224"/>
      <c r="P108" s="224"/>
      <c r="Q108" s="224"/>
      <c r="R108" s="224"/>
      <c r="S108" s="224"/>
      <c r="T108" s="225"/>
      <c r="AT108" s="226" t="s">
        <v>128</v>
      </c>
      <c r="AU108" s="226" t="s">
        <v>80</v>
      </c>
      <c r="AV108" s="14" t="s">
        <v>126</v>
      </c>
      <c r="AW108" s="14" t="s">
        <v>32</v>
      </c>
      <c r="AX108" s="14" t="s">
        <v>78</v>
      </c>
      <c r="AY108" s="226" t="s">
        <v>118</v>
      </c>
    </row>
    <row r="109" spans="1:65" s="2" customFormat="1" ht="21.6" customHeight="1">
      <c r="A109" s="35"/>
      <c r="B109" s="36"/>
      <c r="C109" s="227" t="s">
        <v>188</v>
      </c>
      <c r="D109" s="227" t="s">
        <v>149</v>
      </c>
      <c r="E109" s="228" t="s">
        <v>968</v>
      </c>
      <c r="F109" s="229" t="s">
        <v>969</v>
      </c>
      <c r="G109" s="230" t="s">
        <v>152</v>
      </c>
      <c r="H109" s="231">
        <v>7.6050000000000004</v>
      </c>
      <c r="I109" s="232"/>
      <c r="J109" s="233">
        <f>ROUND(I109*H109,2)</f>
        <v>0</v>
      </c>
      <c r="K109" s="229" t="s">
        <v>125</v>
      </c>
      <c r="L109" s="234"/>
      <c r="M109" s="235" t="s">
        <v>19</v>
      </c>
      <c r="N109" s="236" t="s">
        <v>41</v>
      </c>
      <c r="O109" s="65"/>
      <c r="P109" s="197">
        <f>O109*H109</f>
        <v>0</v>
      </c>
      <c r="Q109" s="197">
        <v>0</v>
      </c>
      <c r="R109" s="197">
        <f>Q109*H109</f>
        <v>0</v>
      </c>
      <c r="S109" s="197">
        <v>0</v>
      </c>
      <c r="T109" s="198">
        <f>S109*H109</f>
        <v>0</v>
      </c>
      <c r="U109" s="35"/>
      <c r="V109" s="35"/>
      <c r="W109" s="35"/>
      <c r="X109" s="35"/>
      <c r="Y109" s="35"/>
      <c r="Z109" s="35"/>
      <c r="AA109" s="35"/>
      <c r="AB109" s="35"/>
      <c r="AC109" s="35"/>
      <c r="AD109" s="35"/>
      <c r="AE109" s="35"/>
      <c r="AR109" s="199" t="s">
        <v>147</v>
      </c>
      <c r="AT109" s="199" t="s">
        <v>149</v>
      </c>
      <c r="AU109" s="199" t="s">
        <v>80</v>
      </c>
      <c r="AY109" s="18" t="s">
        <v>118</v>
      </c>
      <c r="BE109" s="200">
        <f>IF(N109="základní",J109,0)</f>
        <v>0</v>
      </c>
      <c r="BF109" s="200">
        <f>IF(N109="snížená",J109,0)</f>
        <v>0</v>
      </c>
      <c r="BG109" s="200">
        <f>IF(N109="zákl. přenesená",J109,0)</f>
        <v>0</v>
      </c>
      <c r="BH109" s="200">
        <f>IF(N109="sníž. přenesená",J109,0)</f>
        <v>0</v>
      </c>
      <c r="BI109" s="200">
        <f>IF(N109="nulová",J109,0)</f>
        <v>0</v>
      </c>
      <c r="BJ109" s="18" t="s">
        <v>78</v>
      </c>
      <c r="BK109" s="200">
        <f>ROUND(I109*H109,2)</f>
        <v>0</v>
      </c>
      <c r="BL109" s="18" t="s">
        <v>126</v>
      </c>
      <c r="BM109" s="199" t="s">
        <v>191</v>
      </c>
    </row>
    <row r="110" spans="1:65" s="2" customFormat="1" ht="19.2">
      <c r="A110" s="35"/>
      <c r="B110" s="36"/>
      <c r="C110" s="37"/>
      <c r="D110" s="201" t="s">
        <v>127</v>
      </c>
      <c r="E110" s="37"/>
      <c r="F110" s="202" t="s">
        <v>969</v>
      </c>
      <c r="G110" s="37"/>
      <c r="H110" s="37"/>
      <c r="I110" s="109"/>
      <c r="J110" s="37"/>
      <c r="K110" s="37"/>
      <c r="L110" s="40"/>
      <c r="M110" s="203"/>
      <c r="N110" s="204"/>
      <c r="O110" s="65"/>
      <c r="P110" s="65"/>
      <c r="Q110" s="65"/>
      <c r="R110" s="65"/>
      <c r="S110" s="65"/>
      <c r="T110" s="66"/>
      <c r="U110" s="35"/>
      <c r="V110" s="35"/>
      <c r="W110" s="35"/>
      <c r="X110" s="35"/>
      <c r="Y110" s="35"/>
      <c r="Z110" s="35"/>
      <c r="AA110" s="35"/>
      <c r="AB110" s="35"/>
      <c r="AC110" s="35"/>
      <c r="AD110" s="35"/>
      <c r="AE110" s="35"/>
      <c r="AT110" s="18" t="s">
        <v>127</v>
      </c>
      <c r="AU110" s="18" t="s">
        <v>80</v>
      </c>
    </row>
    <row r="111" spans="1:65" s="13" customFormat="1" ht="10.199999999999999">
      <c r="B111" s="205"/>
      <c r="C111" s="206"/>
      <c r="D111" s="201" t="s">
        <v>128</v>
      </c>
      <c r="E111" s="207" t="s">
        <v>19</v>
      </c>
      <c r="F111" s="208" t="s">
        <v>970</v>
      </c>
      <c r="G111" s="206"/>
      <c r="H111" s="209">
        <v>7.6050000000000004</v>
      </c>
      <c r="I111" s="210"/>
      <c r="J111" s="206"/>
      <c r="K111" s="206"/>
      <c r="L111" s="211"/>
      <c r="M111" s="212"/>
      <c r="N111" s="213"/>
      <c r="O111" s="213"/>
      <c r="P111" s="213"/>
      <c r="Q111" s="213"/>
      <c r="R111" s="213"/>
      <c r="S111" s="213"/>
      <c r="T111" s="214"/>
      <c r="AT111" s="215" t="s">
        <v>128</v>
      </c>
      <c r="AU111" s="215" t="s">
        <v>80</v>
      </c>
      <c r="AV111" s="13" t="s">
        <v>80</v>
      </c>
      <c r="AW111" s="13" t="s">
        <v>32</v>
      </c>
      <c r="AX111" s="13" t="s">
        <v>70</v>
      </c>
      <c r="AY111" s="215" t="s">
        <v>118</v>
      </c>
    </row>
    <row r="112" spans="1:65" s="14" customFormat="1" ht="10.199999999999999">
      <c r="B112" s="216"/>
      <c r="C112" s="217"/>
      <c r="D112" s="201" t="s">
        <v>128</v>
      </c>
      <c r="E112" s="218" t="s">
        <v>19</v>
      </c>
      <c r="F112" s="219" t="s">
        <v>136</v>
      </c>
      <c r="G112" s="217"/>
      <c r="H112" s="220">
        <v>7.6050000000000004</v>
      </c>
      <c r="I112" s="221"/>
      <c r="J112" s="217"/>
      <c r="K112" s="217"/>
      <c r="L112" s="222"/>
      <c r="M112" s="223"/>
      <c r="N112" s="224"/>
      <c r="O112" s="224"/>
      <c r="P112" s="224"/>
      <c r="Q112" s="224"/>
      <c r="R112" s="224"/>
      <c r="S112" s="224"/>
      <c r="T112" s="225"/>
      <c r="AT112" s="226" t="s">
        <v>128</v>
      </c>
      <c r="AU112" s="226" t="s">
        <v>80</v>
      </c>
      <c r="AV112" s="14" t="s">
        <v>126</v>
      </c>
      <c r="AW112" s="14" t="s">
        <v>32</v>
      </c>
      <c r="AX112" s="14" t="s">
        <v>78</v>
      </c>
      <c r="AY112" s="226" t="s">
        <v>118</v>
      </c>
    </row>
    <row r="113" spans="1:65" s="12" customFormat="1" ht="25.95" customHeight="1">
      <c r="B113" s="172"/>
      <c r="C113" s="173"/>
      <c r="D113" s="174" t="s">
        <v>69</v>
      </c>
      <c r="E113" s="175" t="s">
        <v>712</v>
      </c>
      <c r="F113" s="175" t="s">
        <v>713</v>
      </c>
      <c r="G113" s="173"/>
      <c r="H113" s="173"/>
      <c r="I113" s="176"/>
      <c r="J113" s="177">
        <f>BK113</f>
        <v>0</v>
      </c>
      <c r="K113" s="173"/>
      <c r="L113" s="178"/>
      <c r="M113" s="179"/>
      <c r="N113" s="180"/>
      <c r="O113" s="180"/>
      <c r="P113" s="181">
        <f>SUM(P114:P123)</f>
        <v>0</v>
      </c>
      <c r="Q113" s="180"/>
      <c r="R113" s="181">
        <f>SUM(R114:R123)</f>
        <v>0</v>
      </c>
      <c r="S113" s="180"/>
      <c r="T113" s="182">
        <f>SUM(T114:T123)</f>
        <v>0</v>
      </c>
      <c r="AR113" s="183" t="s">
        <v>126</v>
      </c>
      <c r="AT113" s="184" t="s">
        <v>69</v>
      </c>
      <c r="AU113" s="184" t="s">
        <v>70</v>
      </c>
      <c r="AY113" s="183" t="s">
        <v>118</v>
      </c>
      <c r="BK113" s="185">
        <f>SUM(BK114:BK123)</f>
        <v>0</v>
      </c>
    </row>
    <row r="114" spans="1:65" s="2" customFormat="1" ht="32.4" customHeight="1">
      <c r="A114" s="35"/>
      <c r="B114" s="36"/>
      <c r="C114" s="188" t="s">
        <v>153</v>
      </c>
      <c r="D114" s="188" t="s">
        <v>121</v>
      </c>
      <c r="E114" s="189" t="s">
        <v>971</v>
      </c>
      <c r="F114" s="190" t="s">
        <v>972</v>
      </c>
      <c r="G114" s="191" t="s">
        <v>152</v>
      </c>
      <c r="H114" s="192">
        <v>11.7</v>
      </c>
      <c r="I114" s="193"/>
      <c r="J114" s="194">
        <f>ROUND(I114*H114,2)</f>
        <v>0</v>
      </c>
      <c r="K114" s="190" t="s">
        <v>125</v>
      </c>
      <c r="L114" s="40"/>
      <c r="M114" s="195" t="s">
        <v>19</v>
      </c>
      <c r="N114" s="196" t="s">
        <v>41</v>
      </c>
      <c r="O114" s="65"/>
      <c r="P114" s="197">
        <f>O114*H114</f>
        <v>0</v>
      </c>
      <c r="Q114" s="197">
        <v>0</v>
      </c>
      <c r="R114" s="197">
        <f>Q114*H114</f>
        <v>0</v>
      </c>
      <c r="S114" s="197">
        <v>0</v>
      </c>
      <c r="T114" s="198">
        <f>S114*H114</f>
        <v>0</v>
      </c>
      <c r="U114" s="35"/>
      <c r="V114" s="35"/>
      <c r="W114" s="35"/>
      <c r="X114" s="35"/>
      <c r="Y114" s="35"/>
      <c r="Z114" s="35"/>
      <c r="AA114" s="35"/>
      <c r="AB114" s="35"/>
      <c r="AC114" s="35"/>
      <c r="AD114" s="35"/>
      <c r="AE114" s="35"/>
      <c r="AR114" s="199" t="s">
        <v>717</v>
      </c>
      <c r="AT114" s="199" t="s">
        <v>121</v>
      </c>
      <c r="AU114" s="199" t="s">
        <v>78</v>
      </c>
      <c r="AY114" s="18" t="s">
        <v>118</v>
      </c>
      <c r="BE114" s="200">
        <f>IF(N114="základní",J114,0)</f>
        <v>0</v>
      </c>
      <c r="BF114" s="200">
        <f>IF(N114="snížená",J114,0)</f>
        <v>0</v>
      </c>
      <c r="BG114" s="200">
        <f>IF(N114="zákl. přenesená",J114,0)</f>
        <v>0</v>
      </c>
      <c r="BH114" s="200">
        <f>IF(N114="sníž. přenesená",J114,0)</f>
        <v>0</v>
      </c>
      <c r="BI114" s="200">
        <f>IF(N114="nulová",J114,0)</f>
        <v>0</v>
      </c>
      <c r="BJ114" s="18" t="s">
        <v>78</v>
      </c>
      <c r="BK114" s="200">
        <f>ROUND(I114*H114,2)</f>
        <v>0</v>
      </c>
      <c r="BL114" s="18" t="s">
        <v>717</v>
      </c>
      <c r="BM114" s="199" t="s">
        <v>195</v>
      </c>
    </row>
    <row r="115" spans="1:65" s="2" customFormat="1" ht="28.8">
      <c r="A115" s="35"/>
      <c r="B115" s="36"/>
      <c r="C115" s="37"/>
      <c r="D115" s="201" t="s">
        <v>127</v>
      </c>
      <c r="E115" s="37"/>
      <c r="F115" s="202" t="s">
        <v>973</v>
      </c>
      <c r="G115" s="37"/>
      <c r="H115" s="37"/>
      <c r="I115" s="109"/>
      <c r="J115" s="37"/>
      <c r="K115" s="37"/>
      <c r="L115" s="40"/>
      <c r="M115" s="203"/>
      <c r="N115" s="204"/>
      <c r="O115" s="65"/>
      <c r="P115" s="65"/>
      <c r="Q115" s="65"/>
      <c r="R115" s="65"/>
      <c r="S115" s="65"/>
      <c r="T115" s="66"/>
      <c r="U115" s="35"/>
      <c r="V115" s="35"/>
      <c r="W115" s="35"/>
      <c r="X115" s="35"/>
      <c r="Y115" s="35"/>
      <c r="Z115" s="35"/>
      <c r="AA115" s="35"/>
      <c r="AB115" s="35"/>
      <c r="AC115" s="35"/>
      <c r="AD115" s="35"/>
      <c r="AE115" s="35"/>
      <c r="AT115" s="18" t="s">
        <v>127</v>
      </c>
      <c r="AU115" s="18" t="s">
        <v>78</v>
      </c>
    </row>
    <row r="116" spans="1:65" s="13" customFormat="1" ht="10.199999999999999">
      <c r="B116" s="205"/>
      <c r="C116" s="206"/>
      <c r="D116" s="201" t="s">
        <v>128</v>
      </c>
      <c r="E116" s="207" t="s">
        <v>19</v>
      </c>
      <c r="F116" s="208" t="s">
        <v>974</v>
      </c>
      <c r="G116" s="206"/>
      <c r="H116" s="209">
        <v>11.7</v>
      </c>
      <c r="I116" s="210"/>
      <c r="J116" s="206"/>
      <c r="K116" s="206"/>
      <c r="L116" s="211"/>
      <c r="M116" s="212"/>
      <c r="N116" s="213"/>
      <c r="O116" s="213"/>
      <c r="P116" s="213"/>
      <c r="Q116" s="213"/>
      <c r="R116" s="213"/>
      <c r="S116" s="213"/>
      <c r="T116" s="214"/>
      <c r="AT116" s="215" t="s">
        <v>128</v>
      </c>
      <c r="AU116" s="215" t="s">
        <v>78</v>
      </c>
      <c r="AV116" s="13" t="s">
        <v>80</v>
      </c>
      <c r="AW116" s="13" t="s">
        <v>32</v>
      </c>
      <c r="AX116" s="13" t="s">
        <v>70</v>
      </c>
      <c r="AY116" s="215" t="s">
        <v>118</v>
      </c>
    </row>
    <row r="117" spans="1:65" s="14" customFormat="1" ht="10.199999999999999">
      <c r="B117" s="216"/>
      <c r="C117" s="217"/>
      <c r="D117" s="201" t="s">
        <v>128</v>
      </c>
      <c r="E117" s="218" t="s">
        <v>19</v>
      </c>
      <c r="F117" s="219" t="s">
        <v>136</v>
      </c>
      <c r="G117" s="217"/>
      <c r="H117" s="220">
        <v>11.7</v>
      </c>
      <c r="I117" s="221"/>
      <c r="J117" s="217"/>
      <c r="K117" s="217"/>
      <c r="L117" s="222"/>
      <c r="M117" s="223"/>
      <c r="N117" s="224"/>
      <c r="O117" s="224"/>
      <c r="P117" s="224"/>
      <c r="Q117" s="224"/>
      <c r="R117" s="224"/>
      <c r="S117" s="224"/>
      <c r="T117" s="225"/>
      <c r="AT117" s="226" t="s">
        <v>128</v>
      </c>
      <c r="AU117" s="226" t="s">
        <v>78</v>
      </c>
      <c r="AV117" s="14" t="s">
        <v>126</v>
      </c>
      <c r="AW117" s="14" t="s">
        <v>32</v>
      </c>
      <c r="AX117" s="14" t="s">
        <v>78</v>
      </c>
      <c r="AY117" s="226" t="s">
        <v>118</v>
      </c>
    </row>
    <row r="118" spans="1:65" s="2" customFormat="1" ht="32.4" customHeight="1">
      <c r="A118" s="35"/>
      <c r="B118" s="36"/>
      <c r="C118" s="188" t="s">
        <v>196</v>
      </c>
      <c r="D118" s="188" t="s">
        <v>121</v>
      </c>
      <c r="E118" s="189" t="s">
        <v>855</v>
      </c>
      <c r="F118" s="190" t="s">
        <v>856</v>
      </c>
      <c r="G118" s="191" t="s">
        <v>152</v>
      </c>
      <c r="H118" s="192">
        <v>11.7</v>
      </c>
      <c r="I118" s="193"/>
      <c r="J118" s="194">
        <f>ROUND(I118*H118,2)</f>
        <v>0</v>
      </c>
      <c r="K118" s="190" t="s">
        <v>125</v>
      </c>
      <c r="L118" s="40"/>
      <c r="M118" s="195" t="s">
        <v>19</v>
      </c>
      <c r="N118" s="196" t="s">
        <v>41</v>
      </c>
      <c r="O118" s="65"/>
      <c r="P118" s="197">
        <f>O118*H118</f>
        <v>0</v>
      </c>
      <c r="Q118" s="197">
        <v>0</v>
      </c>
      <c r="R118" s="197">
        <f>Q118*H118</f>
        <v>0</v>
      </c>
      <c r="S118" s="197">
        <v>0</v>
      </c>
      <c r="T118" s="198">
        <f>S118*H118</f>
        <v>0</v>
      </c>
      <c r="U118" s="35"/>
      <c r="V118" s="35"/>
      <c r="W118" s="35"/>
      <c r="X118" s="35"/>
      <c r="Y118" s="35"/>
      <c r="Z118" s="35"/>
      <c r="AA118" s="35"/>
      <c r="AB118" s="35"/>
      <c r="AC118" s="35"/>
      <c r="AD118" s="35"/>
      <c r="AE118" s="35"/>
      <c r="AR118" s="199" t="s">
        <v>717</v>
      </c>
      <c r="AT118" s="199" t="s">
        <v>121</v>
      </c>
      <c r="AU118" s="199" t="s">
        <v>78</v>
      </c>
      <c r="AY118" s="18" t="s">
        <v>118</v>
      </c>
      <c r="BE118" s="200">
        <f>IF(N118="základní",J118,0)</f>
        <v>0</v>
      </c>
      <c r="BF118" s="200">
        <f>IF(N118="snížená",J118,0)</f>
        <v>0</v>
      </c>
      <c r="BG118" s="200">
        <f>IF(N118="zákl. přenesená",J118,0)</f>
        <v>0</v>
      </c>
      <c r="BH118" s="200">
        <f>IF(N118="sníž. přenesená",J118,0)</f>
        <v>0</v>
      </c>
      <c r="BI118" s="200">
        <f>IF(N118="nulová",J118,0)</f>
        <v>0</v>
      </c>
      <c r="BJ118" s="18" t="s">
        <v>78</v>
      </c>
      <c r="BK118" s="200">
        <f>ROUND(I118*H118,2)</f>
        <v>0</v>
      </c>
      <c r="BL118" s="18" t="s">
        <v>717</v>
      </c>
      <c r="BM118" s="199" t="s">
        <v>199</v>
      </c>
    </row>
    <row r="119" spans="1:65" s="2" customFormat="1" ht="28.8">
      <c r="A119" s="35"/>
      <c r="B119" s="36"/>
      <c r="C119" s="37"/>
      <c r="D119" s="201" t="s">
        <v>127</v>
      </c>
      <c r="E119" s="37"/>
      <c r="F119" s="202" t="s">
        <v>858</v>
      </c>
      <c r="G119" s="37"/>
      <c r="H119" s="37"/>
      <c r="I119" s="109"/>
      <c r="J119" s="37"/>
      <c r="K119" s="37"/>
      <c r="L119" s="40"/>
      <c r="M119" s="203"/>
      <c r="N119" s="204"/>
      <c r="O119" s="65"/>
      <c r="P119" s="65"/>
      <c r="Q119" s="65"/>
      <c r="R119" s="65"/>
      <c r="S119" s="65"/>
      <c r="T119" s="66"/>
      <c r="U119" s="35"/>
      <c r="V119" s="35"/>
      <c r="W119" s="35"/>
      <c r="X119" s="35"/>
      <c r="Y119" s="35"/>
      <c r="Z119" s="35"/>
      <c r="AA119" s="35"/>
      <c r="AB119" s="35"/>
      <c r="AC119" s="35"/>
      <c r="AD119" s="35"/>
      <c r="AE119" s="35"/>
      <c r="AT119" s="18" t="s">
        <v>127</v>
      </c>
      <c r="AU119" s="18" t="s">
        <v>78</v>
      </c>
    </row>
    <row r="120" spans="1:65" s="13" customFormat="1" ht="10.199999999999999">
      <c r="B120" s="205"/>
      <c r="C120" s="206"/>
      <c r="D120" s="201" t="s">
        <v>128</v>
      </c>
      <c r="E120" s="207" t="s">
        <v>19</v>
      </c>
      <c r="F120" s="208" t="s">
        <v>975</v>
      </c>
      <c r="G120" s="206"/>
      <c r="H120" s="209">
        <v>11.7</v>
      </c>
      <c r="I120" s="210"/>
      <c r="J120" s="206"/>
      <c r="K120" s="206"/>
      <c r="L120" s="211"/>
      <c r="M120" s="212"/>
      <c r="N120" s="213"/>
      <c r="O120" s="213"/>
      <c r="P120" s="213"/>
      <c r="Q120" s="213"/>
      <c r="R120" s="213"/>
      <c r="S120" s="213"/>
      <c r="T120" s="214"/>
      <c r="AT120" s="215" t="s">
        <v>128</v>
      </c>
      <c r="AU120" s="215" t="s">
        <v>78</v>
      </c>
      <c r="AV120" s="13" t="s">
        <v>80</v>
      </c>
      <c r="AW120" s="13" t="s">
        <v>32</v>
      </c>
      <c r="AX120" s="13" t="s">
        <v>70</v>
      </c>
      <c r="AY120" s="215" t="s">
        <v>118</v>
      </c>
    </row>
    <row r="121" spans="1:65" s="14" customFormat="1" ht="10.199999999999999">
      <c r="B121" s="216"/>
      <c r="C121" s="217"/>
      <c r="D121" s="201" t="s">
        <v>128</v>
      </c>
      <c r="E121" s="218" t="s">
        <v>19</v>
      </c>
      <c r="F121" s="219" t="s">
        <v>136</v>
      </c>
      <c r="G121" s="217"/>
      <c r="H121" s="220">
        <v>11.7</v>
      </c>
      <c r="I121" s="221"/>
      <c r="J121" s="217"/>
      <c r="K121" s="217"/>
      <c r="L121" s="222"/>
      <c r="M121" s="223"/>
      <c r="N121" s="224"/>
      <c r="O121" s="224"/>
      <c r="P121" s="224"/>
      <c r="Q121" s="224"/>
      <c r="R121" s="224"/>
      <c r="S121" s="224"/>
      <c r="T121" s="225"/>
      <c r="AT121" s="226" t="s">
        <v>128</v>
      </c>
      <c r="AU121" s="226" t="s">
        <v>78</v>
      </c>
      <c r="AV121" s="14" t="s">
        <v>126</v>
      </c>
      <c r="AW121" s="14" t="s">
        <v>32</v>
      </c>
      <c r="AX121" s="14" t="s">
        <v>78</v>
      </c>
      <c r="AY121" s="226" t="s">
        <v>118</v>
      </c>
    </row>
    <row r="122" spans="1:65" s="2" customFormat="1" ht="14.4" customHeight="1">
      <c r="A122" s="35"/>
      <c r="B122" s="36"/>
      <c r="C122" s="188" t="s">
        <v>158</v>
      </c>
      <c r="D122" s="188" t="s">
        <v>121</v>
      </c>
      <c r="E122" s="189" t="s">
        <v>976</v>
      </c>
      <c r="F122" s="190" t="s">
        <v>977</v>
      </c>
      <c r="G122" s="191" t="s">
        <v>152</v>
      </c>
      <c r="H122" s="192">
        <v>11.7</v>
      </c>
      <c r="I122" s="193"/>
      <c r="J122" s="194">
        <f>ROUND(I122*H122,2)</f>
        <v>0</v>
      </c>
      <c r="K122" s="190" t="s">
        <v>125</v>
      </c>
      <c r="L122" s="40"/>
      <c r="M122" s="195" t="s">
        <v>19</v>
      </c>
      <c r="N122" s="196" t="s">
        <v>41</v>
      </c>
      <c r="O122" s="65"/>
      <c r="P122" s="197">
        <f>O122*H122</f>
        <v>0</v>
      </c>
      <c r="Q122" s="197">
        <v>0</v>
      </c>
      <c r="R122" s="197">
        <f>Q122*H122</f>
        <v>0</v>
      </c>
      <c r="S122" s="197">
        <v>0</v>
      </c>
      <c r="T122" s="198">
        <f>S122*H122</f>
        <v>0</v>
      </c>
      <c r="U122" s="35"/>
      <c r="V122" s="35"/>
      <c r="W122" s="35"/>
      <c r="X122" s="35"/>
      <c r="Y122" s="35"/>
      <c r="Z122" s="35"/>
      <c r="AA122" s="35"/>
      <c r="AB122" s="35"/>
      <c r="AC122" s="35"/>
      <c r="AD122" s="35"/>
      <c r="AE122" s="35"/>
      <c r="AR122" s="199" t="s">
        <v>717</v>
      </c>
      <c r="AT122" s="199" t="s">
        <v>121</v>
      </c>
      <c r="AU122" s="199" t="s">
        <v>78</v>
      </c>
      <c r="AY122" s="18" t="s">
        <v>118</v>
      </c>
      <c r="BE122" s="200">
        <f>IF(N122="základní",J122,0)</f>
        <v>0</v>
      </c>
      <c r="BF122" s="200">
        <f>IF(N122="snížená",J122,0)</f>
        <v>0</v>
      </c>
      <c r="BG122" s="200">
        <f>IF(N122="zákl. přenesená",J122,0)</f>
        <v>0</v>
      </c>
      <c r="BH122" s="200">
        <f>IF(N122="sníž. přenesená",J122,0)</f>
        <v>0</v>
      </c>
      <c r="BI122" s="200">
        <f>IF(N122="nulová",J122,0)</f>
        <v>0</v>
      </c>
      <c r="BJ122" s="18" t="s">
        <v>78</v>
      </c>
      <c r="BK122" s="200">
        <f>ROUND(I122*H122,2)</f>
        <v>0</v>
      </c>
      <c r="BL122" s="18" t="s">
        <v>717</v>
      </c>
      <c r="BM122" s="199" t="s">
        <v>207</v>
      </c>
    </row>
    <row r="123" spans="1:65" s="2" customFormat="1" ht="10.199999999999999">
      <c r="A123" s="35"/>
      <c r="B123" s="36"/>
      <c r="C123" s="37"/>
      <c r="D123" s="201" t="s">
        <v>127</v>
      </c>
      <c r="E123" s="37"/>
      <c r="F123" s="202" t="s">
        <v>977</v>
      </c>
      <c r="G123" s="37"/>
      <c r="H123" s="37"/>
      <c r="I123" s="109"/>
      <c r="J123" s="37"/>
      <c r="K123" s="37"/>
      <c r="L123" s="40"/>
      <c r="M123" s="250"/>
      <c r="N123" s="251"/>
      <c r="O123" s="252"/>
      <c r="P123" s="252"/>
      <c r="Q123" s="252"/>
      <c r="R123" s="252"/>
      <c r="S123" s="252"/>
      <c r="T123" s="253"/>
      <c r="U123" s="35"/>
      <c r="V123" s="35"/>
      <c r="W123" s="35"/>
      <c r="X123" s="35"/>
      <c r="Y123" s="35"/>
      <c r="Z123" s="35"/>
      <c r="AA123" s="35"/>
      <c r="AB123" s="35"/>
      <c r="AC123" s="35"/>
      <c r="AD123" s="35"/>
      <c r="AE123" s="35"/>
      <c r="AT123" s="18" t="s">
        <v>127</v>
      </c>
      <c r="AU123" s="18" t="s">
        <v>78</v>
      </c>
    </row>
    <row r="124" spans="1:65" s="2" customFormat="1" ht="6.9" customHeight="1">
      <c r="A124" s="35"/>
      <c r="B124" s="48"/>
      <c r="C124" s="49"/>
      <c r="D124" s="49"/>
      <c r="E124" s="49"/>
      <c r="F124" s="49"/>
      <c r="G124" s="49"/>
      <c r="H124" s="49"/>
      <c r="I124" s="137"/>
      <c r="J124" s="49"/>
      <c r="K124" s="49"/>
      <c r="L124" s="40"/>
      <c r="M124" s="35"/>
      <c r="O124" s="35"/>
      <c r="P124" s="35"/>
      <c r="Q124" s="35"/>
      <c r="R124" s="35"/>
      <c r="S124" s="35"/>
      <c r="T124" s="35"/>
      <c r="U124" s="35"/>
      <c r="V124" s="35"/>
      <c r="W124" s="35"/>
      <c r="X124" s="35"/>
      <c r="Y124" s="35"/>
      <c r="Z124" s="35"/>
      <c r="AA124" s="35"/>
      <c r="AB124" s="35"/>
      <c r="AC124" s="35"/>
      <c r="AD124" s="35"/>
      <c r="AE124" s="35"/>
    </row>
  </sheetData>
  <sheetProtection algorithmName="SHA-512" hashValue="m3V/xGUk27cEyCmDyruf5gf6mJgnE1dKNGz7NThlnWMEfwTc7nNqOQVp9TIm5Ex++omNEBYl1Cu5P1lmjU5LrQ==" saltValue="3DtsG6op4lWmM99+kk8jnWAP0Sb2Ft2lD0uDIYVjbd/FD5e9vbfqXB/kVQwiC+qCIeSSMlOfZRGxk6DMny3jFg==" spinCount="100000" sheet="1" objects="1" scenarios="1" formatColumns="0" formatRows="0" autoFilter="0"/>
  <autoFilter ref="C81:K123"/>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8"/>
  <sheetViews>
    <sheetView showGridLines="0" workbookViewId="0">
      <selection activeCell="G1" sqref="G1:K1048576"/>
    </sheetView>
  </sheetViews>
  <sheetFormatPr defaultRowHeight="13.8"/>
  <cols>
    <col min="1" max="1" width="7.140625" style="1" customWidth="1"/>
    <col min="2" max="2" width="1.42578125" style="1" customWidth="1"/>
    <col min="3" max="3" width="3.5703125" style="1" customWidth="1"/>
    <col min="4" max="4" width="3.7109375" style="1" customWidth="1"/>
    <col min="5" max="5" width="14.7109375" style="1" customWidth="1"/>
    <col min="6" max="6" width="43.5703125" style="1" customWidth="1"/>
    <col min="7" max="7" width="9" style="1" bestFit="1" customWidth="1"/>
    <col min="8" max="8" width="14.5703125" style="1" bestFit="1" customWidth="1"/>
    <col min="9" max="9" width="18.5703125" style="102" bestFit="1" customWidth="1"/>
    <col min="10" max="10" width="19.42578125" style="1" bestFit="1" customWidth="1"/>
    <col min="11" max="11" width="14.85546875" style="1" bestFit="1" customWidth="1"/>
    <col min="12" max="12" width="8" style="1" customWidth="1"/>
    <col min="13" max="13" width="9.28515625" style="1" hidden="1" customWidth="1"/>
    <col min="14" max="14" width="9.140625" style="1" hidden="1"/>
    <col min="15" max="20" width="12.140625" style="1" hidden="1" customWidth="1"/>
    <col min="21" max="21" width="14"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44" max="65" width="9.140625" style="1" hidden="1"/>
  </cols>
  <sheetData>
    <row r="2" spans="1:46" s="1" customFormat="1" ht="36.9" customHeight="1">
      <c r="I2" s="102"/>
      <c r="L2" s="343"/>
      <c r="M2" s="343"/>
      <c r="N2" s="343"/>
      <c r="O2" s="343"/>
      <c r="P2" s="343"/>
      <c r="Q2" s="343"/>
      <c r="R2" s="343"/>
      <c r="S2" s="343"/>
      <c r="T2" s="343"/>
      <c r="U2" s="343"/>
      <c r="V2" s="343"/>
      <c r="AT2" s="18" t="s">
        <v>86</v>
      </c>
    </row>
    <row r="3" spans="1:46" s="1" customFormat="1" ht="6.9" customHeight="1">
      <c r="B3" s="103"/>
      <c r="C3" s="104"/>
      <c r="D3" s="104"/>
      <c r="E3" s="104"/>
      <c r="F3" s="104"/>
      <c r="G3" s="104"/>
      <c r="H3" s="104"/>
      <c r="I3" s="105"/>
      <c r="J3" s="104"/>
      <c r="K3" s="104"/>
      <c r="L3" s="21"/>
      <c r="AT3" s="18" t="s">
        <v>80</v>
      </c>
    </row>
    <row r="4" spans="1:46" s="1" customFormat="1" ht="24.9" customHeight="1">
      <c r="B4" s="21"/>
      <c r="D4" s="106" t="s">
        <v>93</v>
      </c>
      <c r="I4" s="102"/>
      <c r="L4" s="21"/>
      <c r="M4" s="107" t="s">
        <v>10</v>
      </c>
      <c r="AT4" s="18" t="s">
        <v>4</v>
      </c>
    </row>
    <row r="5" spans="1:46" s="1" customFormat="1" ht="6.9" customHeight="1">
      <c r="B5" s="21"/>
      <c r="I5" s="102"/>
      <c r="L5" s="21"/>
    </row>
    <row r="6" spans="1:46" s="1" customFormat="1" ht="12" customHeight="1">
      <c r="B6" s="21"/>
      <c r="D6" s="108" t="s">
        <v>16</v>
      </c>
      <c r="I6" s="102"/>
      <c r="L6" s="21"/>
    </row>
    <row r="7" spans="1:46" s="1" customFormat="1" ht="14.4" customHeight="1">
      <c r="B7" s="21"/>
      <c r="E7" s="372" t="str">
        <f>'Rekapitulace zakázky'!K6</f>
        <v>Oprava kolejí a výhybek v žst. Česká Skalice</v>
      </c>
      <c r="F7" s="373"/>
      <c r="G7" s="373"/>
      <c r="H7" s="373"/>
      <c r="I7" s="102"/>
      <c r="L7" s="21"/>
    </row>
    <row r="8" spans="1:46" s="2" customFormat="1" ht="12" customHeight="1">
      <c r="A8" s="35"/>
      <c r="B8" s="40"/>
      <c r="C8" s="35"/>
      <c r="D8" s="108" t="s">
        <v>94</v>
      </c>
      <c r="E8" s="35"/>
      <c r="F8" s="35"/>
      <c r="G8" s="35"/>
      <c r="H8" s="35"/>
      <c r="I8" s="109"/>
      <c r="J8" s="35"/>
      <c r="K8" s="35"/>
      <c r="L8" s="110"/>
      <c r="S8" s="35"/>
      <c r="T8" s="35"/>
      <c r="U8" s="35"/>
      <c r="V8" s="35"/>
      <c r="W8" s="35"/>
      <c r="X8" s="35"/>
      <c r="Y8" s="35"/>
      <c r="Z8" s="35"/>
      <c r="AA8" s="35"/>
      <c r="AB8" s="35"/>
      <c r="AC8" s="35"/>
      <c r="AD8" s="35"/>
      <c r="AE8" s="35"/>
    </row>
    <row r="9" spans="1:46" s="2" customFormat="1" ht="14.4" customHeight="1">
      <c r="A9" s="35"/>
      <c r="B9" s="40"/>
      <c r="C9" s="35"/>
      <c r="D9" s="35"/>
      <c r="E9" s="374" t="s">
        <v>978</v>
      </c>
      <c r="F9" s="375"/>
      <c r="G9" s="375"/>
      <c r="H9" s="375"/>
      <c r="I9" s="109"/>
      <c r="J9" s="35"/>
      <c r="K9" s="35"/>
      <c r="L9" s="110"/>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27</v>
      </c>
      <c r="G12" s="35"/>
      <c r="H12" s="35"/>
      <c r="I12" s="112" t="s">
        <v>23</v>
      </c>
      <c r="J12" s="113" t="str">
        <f>'Rekapitulace zakázky'!AN8</f>
        <v>28. 8. 2019</v>
      </c>
      <c r="K12" s="35"/>
      <c r="L12" s="110"/>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25</v>
      </c>
      <c r="E14" s="35"/>
      <c r="F14" s="35"/>
      <c r="G14" s="35"/>
      <c r="H14" s="35"/>
      <c r="I14" s="112" t="s">
        <v>26</v>
      </c>
      <c r="J14" s="111" t="str">
        <f>IF('Rekapitulace zakázky'!AN10="","",'Rekapitulace zakázky'!AN10)</f>
        <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tr">
        <f>IF('Rekapitulace zakázky'!E11="","",'Rekapitulace zakázky'!E11)</f>
        <v xml:space="preserve"> </v>
      </c>
      <c r="F15" s="35"/>
      <c r="G15" s="35"/>
      <c r="H15" s="35"/>
      <c r="I15" s="112" t="s">
        <v>28</v>
      </c>
      <c r="J15" s="111" t="str">
        <f>IF('Rekapitulace zakázky'!AN11="","",'Rekapitulace zakázky'!AN11)</f>
        <v/>
      </c>
      <c r="K15" s="35"/>
      <c r="L15" s="110"/>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zakázky'!AN13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76" t="str">
        <f>'Rekapitulace zakázky'!E14</f>
        <v>Vyplň údaj</v>
      </c>
      <c r="F18" s="377"/>
      <c r="G18" s="377"/>
      <c r="H18" s="377"/>
      <c r="I18" s="112" t="s">
        <v>28</v>
      </c>
      <c r="J18" s="31" t="str">
        <f>'Rekapitulace zakázky'!AN14</f>
        <v>Vyplň údaj</v>
      </c>
      <c r="K18" s="35"/>
      <c r="L18" s="110"/>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tr">
        <f>IF('Rekapitulace zakázky'!AN16="","",'Rekapitulace zakázky'!AN16)</f>
        <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tr">
        <f>IF('Rekapitulace zakázky'!E17="","",'Rekapitulace zakázky'!E17)</f>
        <v xml:space="preserve"> </v>
      </c>
      <c r="F21" s="35"/>
      <c r="G21" s="35"/>
      <c r="H21" s="35"/>
      <c r="I21" s="112" t="s">
        <v>28</v>
      </c>
      <c r="J21" s="111" t="str">
        <f>IF('Rekapitulace zakázky'!AN17="","",'Rekapitulace zakázky'!AN17)</f>
        <v/>
      </c>
      <c r="K21" s="35"/>
      <c r="L21" s="110"/>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33</v>
      </c>
      <c r="E23" s="35"/>
      <c r="F23" s="35"/>
      <c r="G23" s="35"/>
      <c r="H23" s="35"/>
      <c r="I23" s="112" t="s">
        <v>26</v>
      </c>
      <c r="J23" s="111" t="str">
        <f>IF('Rekapitulace zakázky'!AN19="","",'Rekapitulace zakázky'!AN19)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zakázky'!E20="","",'Rekapitulace zakázky'!E20)</f>
        <v xml:space="preserve"> </v>
      </c>
      <c r="F24" s="35"/>
      <c r="G24" s="35"/>
      <c r="H24" s="35"/>
      <c r="I24" s="112" t="s">
        <v>28</v>
      </c>
      <c r="J24" s="111" t="str">
        <f>IF('Rekapitulace zakázky'!AN20="","",'Rekapitulace zakázky'!AN20)</f>
        <v/>
      </c>
      <c r="K24" s="35"/>
      <c r="L24" s="110"/>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34</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4.4" customHeight="1">
      <c r="A27" s="114"/>
      <c r="B27" s="115"/>
      <c r="C27" s="114"/>
      <c r="D27" s="114"/>
      <c r="E27" s="378" t="s">
        <v>19</v>
      </c>
      <c r="F27" s="378"/>
      <c r="G27" s="378"/>
      <c r="H27" s="378"/>
      <c r="I27" s="116"/>
      <c r="J27" s="114"/>
      <c r="K27" s="114"/>
      <c r="L27" s="117"/>
      <c r="S27" s="114"/>
      <c r="T27" s="114"/>
      <c r="U27" s="114"/>
      <c r="V27" s="114"/>
      <c r="W27" s="114"/>
      <c r="X27" s="114"/>
      <c r="Y27" s="114"/>
      <c r="Z27" s="114"/>
      <c r="AA27" s="114"/>
      <c r="AB27" s="114"/>
      <c r="AC27" s="114"/>
      <c r="AD27" s="114"/>
      <c r="AE27" s="114"/>
    </row>
    <row r="28" spans="1:31" s="2" customFormat="1" ht="6.9"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36</v>
      </c>
      <c r="E30" s="35"/>
      <c r="F30" s="35"/>
      <c r="G30" s="35"/>
      <c r="H30" s="35"/>
      <c r="I30" s="109"/>
      <c r="J30" s="121">
        <f>ROUND(J82, 2)</f>
        <v>0</v>
      </c>
      <c r="K30" s="35"/>
      <c r="L30" s="110"/>
      <c r="S30" s="35"/>
      <c r="T30" s="35"/>
      <c r="U30" s="35"/>
      <c r="V30" s="35"/>
      <c r="W30" s="35"/>
      <c r="X30" s="35"/>
      <c r="Y30" s="35"/>
      <c r="Z30" s="35"/>
      <c r="AA30" s="35"/>
      <c r="AB30" s="35"/>
      <c r="AC30" s="35"/>
      <c r="AD30" s="35"/>
      <c r="AE30" s="35"/>
    </row>
    <row r="31" spans="1:31" s="2" customFormat="1" ht="6.9"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 customHeight="1">
      <c r="A32" s="35"/>
      <c r="B32" s="40"/>
      <c r="C32" s="35"/>
      <c r="D32" s="35"/>
      <c r="E32" s="35"/>
      <c r="F32" s="122" t="s">
        <v>38</v>
      </c>
      <c r="G32" s="35"/>
      <c r="H32" s="35"/>
      <c r="I32" s="123" t="s">
        <v>37</v>
      </c>
      <c r="J32" s="122" t="s">
        <v>39</v>
      </c>
      <c r="K32" s="35"/>
      <c r="L32" s="110"/>
      <c r="S32" s="35"/>
      <c r="T32" s="35"/>
      <c r="U32" s="35"/>
      <c r="V32" s="35"/>
      <c r="W32" s="35"/>
      <c r="X32" s="35"/>
      <c r="Y32" s="35"/>
      <c r="Z32" s="35"/>
      <c r="AA32" s="35"/>
      <c r="AB32" s="35"/>
      <c r="AC32" s="35"/>
      <c r="AD32" s="35"/>
      <c r="AE32" s="35"/>
    </row>
    <row r="33" spans="1:31" s="2" customFormat="1" ht="14.4" customHeight="1">
      <c r="A33" s="35"/>
      <c r="B33" s="40"/>
      <c r="C33" s="35"/>
      <c r="D33" s="124" t="s">
        <v>40</v>
      </c>
      <c r="E33" s="108" t="s">
        <v>41</v>
      </c>
      <c r="F33" s="125">
        <f>ROUND((SUM(BE82:BE117)),  2)</f>
        <v>0</v>
      </c>
      <c r="G33" s="35"/>
      <c r="H33" s="35"/>
      <c r="I33" s="126">
        <v>0.21</v>
      </c>
      <c r="J33" s="125">
        <f>ROUND(((SUM(BE82:BE117))*I33),  2)</f>
        <v>0</v>
      </c>
      <c r="K33" s="35"/>
      <c r="L33" s="110"/>
      <c r="S33" s="35"/>
      <c r="T33" s="35"/>
      <c r="U33" s="35"/>
      <c r="V33" s="35"/>
      <c r="W33" s="35"/>
      <c r="X33" s="35"/>
      <c r="Y33" s="35"/>
      <c r="Z33" s="35"/>
      <c r="AA33" s="35"/>
      <c r="AB33" s="35"/>
      <c r="AC33" s="35"/>
      <c r="AD33" s="35"/>
      <c r="AE33" s="35"/>
    </row>
    <row r="34" spans="1:31" s="2" customFormat="1" ht="14.4" customHeight="1">
      <c r="A34" s="35"/>
      <c r="B34" s="40"/>
      <c r="C34" s="35"/>
      <c r="D34" s="35"/>
      <c r="E34" s="108" t="s">
        <v>42</v>
      </c>
      <c r="F34" s="125">
        <f>ROUND((SUM(BF82:BF117)),  2)</f>
        <v>0</v>
      </c>
      <c r="G34" s="35"/>
      <c r="H34" s="35"/>
      <c r="I34" s="126">
        <v>0.15</v>
      </c>
      <c r="J34" s="125">
        <f>ROUND(((SUM(BF82:BF117))*I34),  2)</f>
        <v>0</v>
      </c>
      <c r="K34" s="35"/>
      <c r="L34" s="110"/>
      <c r="S34" s="35"/>
      <c r="T34" s="35"/>
      <c r="U34" s="35"/>
      <c r="V34" s="35"/>
      <c r="W34" s="35"/>
      <c r="X34" s="35"/>
      <c r="Y34" s="35"/>
      <c r="Z34" s="35"/>
      <c r="AA34" s="35"/>
      <c r="AB34" s="35"/>
      <c r="AC34" s="35"/>
      <c r="AD34" s="35"/>
      <c r="AE34" s="35"/>
    </row>
    <row r="35" spans="1:31" s="2" customFormat="1" ht="14.4" hidden="1" customHeight="1">
      <c r="A35" s="35"/>
      <c r="B35" s="40"/>
      <c r="C35" s="35"/>
      <c r="D35" s="35"/>
      <c r="E35" s="108" t="s">
        <v>43</v>
      </c>
      <c r="F35" s="125">
        <f>ROUND((SUM(BG82:BG117)),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 hidden="1" customHeight="1">
      <c r="A36" s="35"/>
      <c r="B36" s="40"/>
      <c r="C36" s="35"/>
      <c r="D36" s="35"/>
      <c r="E36" s="108" t="s">
        <v>44</v>
      </c>
      <c r="F36" s="125">
        <f>ROUND((SUM(BH82:BH117)),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 hidden="1" customHeight="1">
      <c r="A37" s="35"/>
      <c r="B37" s="40"/>
      <c r="C37" s="35"/>
      <c r="D37" s="35"/>
      <c r="E37" s="108" t="s">
        <v>45</v>
      </c>
      <c r="F37" s="125">
        <f>ROUND((SUM(BI82:BI117)),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46</v>
      </c>
      <c r="E39" s="129"/>
      <c r="F39" s="129"/>
      <c r="G39" s="130" t="s">
        <v>47</v>
      </c>
      <c r="H39" s="131" t="s">
        <v>48</v>
      </c>
      <c r="I39" s="132"/>
      <c r="J39" s="133">
        <f>SUM(J30:J37)</f>
        <v>0</v>
      </c>
      <c r="K39" s="134"/>
      <c r="L39" s="110"/>
      <c r="S39" s="35"/>
      <c r="T39" s="35"/>
      <c r="U39" s="35"/>
      <c r="V39" s="35"/>
      <c r="W39" s="35"/>
      <c r="X39" s="35"/>
      <c r="Y39" s="35"/>
      <c r="Z39" s="35"/>
      <c r="AA39" s="35"/>
      <c r="AB39" s="35"/>
      <c r="AC39" s="35"/>
      <c r="AD39" s="35"/>
      <c r="AE39" s="35"/>
    </row>
    <row r="40" spans="1:31" s="2" customFormat="1" ht="14.4"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 customHeight="1">
      <c r="A45" s="35"/>
      <c r="B45" s="36"/>
      <c r="C45" s="24" t="s">
        <v>96</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4.4" customHeight="1">
      <c r="A48" s="35"/>
      <c r="B48" s="36"/>
      <c r="C48" s="37"/>
      <c r="D48" s="37"/>
      <c r="E48" s="379" t="str">
        <f>E7</f>
        <v>Oprava kolejí a výhybek v žst. Česká Skalice</v>
      </c>
      <c r="F48" s="380"/>
      <c r="G48" s="380"/>
      <c r="H48" s="380"/>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94</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4.4" customHeight="1">
      <c r="A50" s="35"/>
      <c r="B50" s="36"/>
      <c r="C50" s="37"/>
      <c r="D50" s="37"/>
      <c r="E50" s="352" t="str">
        <f>E9</f>
        <v>01.2 - Následná úprava GPK</v>
      </c>
      <c r="F50" s="381"/>
      <c r="G50" s="381"/>
      <c r="H50" s="381"/>
      <c r="I50" s="109"/>
      <c r="J50" s="37"/>
      <c r="K50" s="37"/>
      <c r="L50" s="110"/>
      <c r="S50" s="35"/>
      <c r="T50" s="35"/>
      <c r="U50" s="35"/>
      <c r="V50" s="35"/>
      <c r="W50" s="35"/>
      <c r="X50" s="35"/>
      <c r="Y50" s="35"/>
      <c r="Z50" s="35"/>
      <c r="AA50" s="35"/>
      <c r="AB50" s="35"/>
      <c r="AC50" s="35"/>
      <c r="AD50" s="35"/>
      <c r="AE50" s="35"/>
    </row>
    <row r="51" spans="1:47" s="2" customFormat="1" ht="6.9"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 xml:space="preserve"> </v>
      </c>
      <c r="G52" s="37"/>
      <c r="H52" s="37"/>
      <c r="I52" s="112" t="s">
        <v>23</v>
      </c>
      <c r="J52" s="60" t="str">
        <f>IF(J12="","",J12)</f>
        <v>28. 8. 2019</v>
      </c>
      <c r="K52" s="37"/>
      <c r="L52" s="110"/>
      <c r="S52" s="35"/>
      <c r="T52" s="35"/>
      <c r="U52" s="35"/>
      <c r="V52" s="35"/>
      <c r="W52" s="35"/>
      <c r="X52" s="35"/>
      <c r="Y52" s="35"/>
      <c r="Z52" s="35"/>
      <c r="AA52" s="35"/>
      <c r="AB52" s="35"/>
      <c r="AC52" s="35"/>
      <c r="AD52" s="35"/>
      <c r="AE52" s="35"/>
    </row>
    <row r="53" spans="1:47" s="2" customFormat="1" ht="6.9"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15.6" customHeight="1">
      <c r="A54" s="35"/>
      <c r="B54" s="36"/>
      <c r="C54" s="30" t="s">
        <v>25</v>
      </c>
      <c r="D54" s="37"/>
      <c r="E54" s="37"/>
      <c r="F54" s="28" t="str">
        <f>E15</f>
        <v xml:space="preserve"> </v>
      </c>
      <c r="G54" s="37"/>
      <c r="H54" s="37"/>
      <c r="I54" s="112" t="s">
        <v>31</v>
      </c>
      <c r="J54" s="33" t="str">
        <f>E21</f>
        <v xml:space="preserve"> </v>
      </c>
      <c r="K54" s="37"/>
      <c r="L54" s="110"/>
      <c r="S54" s="35"/>
      <c r="T54" s="35"/>
      <c r="U54" s="35"/>
      <c r="V54" s="35"/>
      <c r="W54" s="35"/>
      <c r="X54" s="35"/>
      <c r="Y54" s="35"/>
      <c r="Z54" s="35"/>
      <c r="AA54" s="35"/>
      <c r="AB54" s="35"/>
      <c r="AC54" s="35"/>
      <c r="AD54" s="35"/>
      <c r="AE54" s="35"/>
    </row>
    <row r="55" spans="1:47" s="2" customFormat="1" ht="15.6" customHeight="1">
      <c r="A55" s="35"/>
      <c r="B55" s="36"/>
      <c r="C55" s="30" t="s">
        <v>29</v>
      </c>
      <c r="D55" s="37"/>
      <c r="E55" s="37"/>
      <c r="F55" s="28" t="str">
        <f>IF(E18="","",E18)</f>
        <v>Vyplň údaj</v>
      </c>
      <c r="G55" s="37"/>
      <c r="H55" s="37"/>
      <c r="I55" s="112" t="s">
        <v>33</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97</v>
      </c>
      <c r="D57" s="142"/>
      <c r="E57" s="142"/>
      <c r="F57" s="142"/>
      <c r="G57" s="142"/>
      <c r="H57" s="142"/>
      <c r="I57" s="143"/>
      <c r="J57" s="144" t="s">
        <v>98</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8" customHeight="1">
      <c r="A59" s="35"/>
      <c r="B59" s="36"/>
      <c r="C59" s="145" t="s">
        <v>68</v>
      </c>
      <c r="D59" s="37"/>
      <c r="E59" s="37"/>
      <c r="F59" s="37"/>
      <c r="G59" s="37"/>
      <c r="H59" s="37"/>
      <c r="I59" s="109"/>
      <c r="J59" s="78">
        <f>J82</f>
        <v>0</v>
      </c>
      <c r="K59" s="37"/>
      <c r="L59" s="110"/>
      <c r="S59" s="35"/>
      <c r="T59" s="35"/>
      <c r="U59" s="35"/>
      <c r="V59" s="35"/>
      <c r="W59" s="35"/>
      <c r="X59" s="35"/>
      <c r="Y59" s="35"/>
      <c r="Z59" s="35"/>
      <c r="AA59" s="35"/>
      <c r="AB59" s="35"/>
      <c r="AC59" s="35"/>
      <c r="AD59" s="35"/>
      <c r="AE59" s="35"/>
      <c r="AU59" s="18" t="s">
        <v>99</v>
      </c>
    </row>
    <row r="60" spans="1:47" s="9" customFormat="1" ht="24.9" customHeight="1">
      <c r="B60" s="146"/>
      <c r="C60" s="147"/>
      <c r="D60" s="148" t="s">
        <v>100</v>
      </c>
      <c r="E60" s="149"/>
      <c r="F60" s="149"/>
      <c r="G60" s="149"/>
      <c r="H60" s="149"/>
      <c r="I60" s="150"/>
      <c r="J60" s="151">
        <f>J83</f>
        <v>0</v>
      </c>
      <c r="K60" s="147"/>
      <c r="L60" s="152"/>
    </row>
    <row r="61" spans="1:47" s="10" customFormat="1" ht="19.95" customHeight="1">
      <c r="B61" s="153"/>
      <c r="C61" s="154"/>
      <c r="D61" s="155" t="s">
        <v>101</v>
      </c>
      <c r="E61" s="156"/>
      <c r="F61" s="156"/>
      <c r="G61" s="156"/>
      <c r="H61" s="156"/>
      <c r="I61" s="157"/>
      <c r="J61" s="158">
        <f>J84</f>
        <v>0</v>
      </c>
      <c r="K61" s="154"/>
      <c r="L61" s="159"/>
    </row>
    <row r="62" spans="1:47" s="9" customFormat="1" ht="24.9" customHeight="1">
      <c r="B62" s="146"/>
      <c r="C62" s="147"/>
      <c r="D62" s="148" t="s">
        <v>102</v>
      </c>
      <c r="E62" s="149"/>
      <c r="F62" s="149"/>
      <c r="G62" s="149"/>
      <c r="H62" s="149"/>
      <c r="I62" s="150"/>
      <c r="J62" s="151">
        <f>J107</f>
        <v>0</v>
      </c>
      <c r="K62" s="147"/>
      <c r="L62" s="152"/>
    </row>
    <row r="63" spans="1:47" s="2" customFormat="1" ht="21.75" customHeight="1">
      <c r="A63" s="35"/>
      <c r="B63" s="36"/>
      <c r="C63" s="37"/>
      <c r="D63" s="37"/>
      <c r="E63" s="37"/>
      <c r="F63" s="37"/>
      <c r="G63" s="37"/>
      <c r="H63" s="37"/>
      <c r="I63" s="109"/>
      <c r="J63" s="37"/>
      <c r="K63" s="37"/>
      <c r="L63" s="110"/>
      <c r="S63" s="35"/>
      <c r="T63" s="35"/>
      <c r="U63" s="35"/>
      <c r="V63" s="35"/>
      <c r="W63" s="35"/>
      <c r="X63" s="35"/>
      <c r="Y63" s="35"/>
      <c r="Z63" s="35"/>
      <c r="AA63" s="35"/>
      <c r="AB63" s="35"/>
      <c r="AC63" s="35"/>
      <c r="AD63" s="35"/>
      <c r="AE63" s="35"/>
    </row>
    <row r="64" spans="1:47" s="2" customFormat="1" ht="6.9" customHeight="1">
      <c r="A64" s="35"/>
      <c r="B64" s="48"/>
      <c r="C64" s="49"/>
      <c r="D64" s="49"/>
      <c r="E64" s="49"/>
      <c r="F64" s="49"/>
      <c r="G64" s="49"/>
      <c r="H64" s="49"/>
      <c r="I64" s="137"/>
      <c r="J64" s="49"/>
      <c r="K64" s="49"/>
      <c r="L64" s="110"/>
      <c r="S64" s="35"/>
      <c r="T64" s="35"/>
      <c r="U64" s="35"/>
      <c r="V64" s="35"/>
      <c r="W64" s="35"/>
      <c r="X64" s="35"/>
      <c r="Y64" s="35"/>
      <c r="Z64" s="35"/>
      <c r="AA64" s="35"/>
      <c r="AB64" s="35"/>
      <c r="AC64" s="35"/>
      <c r="AD64" s="35"/>
      <c r="AE64" s="35"/>
    </row>
    <row r="68" spans="1:31" s="2" customFormat="1" ht="6.9" customHeight="1">
      <c r="A68" s="35"/>
      <c r="B68" s="50"/>
      <c r="C68" s="51"/>
      <c r="D68" s="51"/>
      <c r="E68" s="51"/>
      <c r="F68" s="51"/>
      <c r="G68" s="51"/>
      <c r="H68" s="51"/>
      <c r="I68" s="140"/>
      <c r="J68" s="51"/>
      <c r="K68" s="51"/>
      <c r="L68" s="110"/>
      <c r="S68" s="35"/>
      <c r="T68" s="35"/>
      <c r="U68" s="35"/>
      <c r="V68" s="35"/>
      <c r="W68" s="35"/>
      <c r="X68" s="35"/>
      <c r="Y68" s="35"/>
      <c r="Z68" s="35"/>
      <c r="AA68" s="35"/>
      <c r="AB68" s="35"/>
      <c r="AC68" s="35"/>
      <c r="AD68" s="35"/>
      <c r="AE68" s="35"/>
    </row>
    <row r="69" spans="1:31" s="2" customFormat="1" ht="24.9" customHeight="1">
      <c r="A69" s="35"/>
      <c r="B69" s="36"/>
      <c r="C69" s="24" t="s">
        <v>103</v>
      </c>
      <c r="D69" s="37"/>
      <c r="E69" s="37"/>
      <c r="F69" s="37"/>
      <c r="G69" s="37"/>
      <c r="H69" s="37"/>
      <c r="I69" s="109"/>
      <c r="J69" s="37"/>
      <c r="K69" s="37"/>
      <c r="L69" s="110"/>
      <c r="S69" s="35"/>
      <c r="T69" s="35"/>
      <c r="U69" s="35"/>
      <c r="V69" s="35"/>
      <c r="W69" s="35"/>
      <c r="X69" s="35"/>
      <c r="Y69" s="35"/>
      <c r="Z69" s="35"/>
      <c r="AA69" s="35"/>
      <c r="AB69" s="35"/>
      <c r="AC69" s="35"/>
      <c r="AD69" s="35"/>
      <c r="AE69" s="35"/>
    </row>
    <row r="70" spans="1:31" s="2" customFormat="1" ht="6.9" customHeight="1">
      <c r="A70" s="35"/>
      <c r="B70" s="36"/>
      <c r="C70" s="37"/>
      <c r="D70" s="37"/>
      <c r="E70" s="37"/>
      <c r="F70" s="37"/>
      <c r="G70" s="37"/>
      <c r="H70" s="37"/>
      <c r="I70" s="109"/>
      <c r="J70" s="37"/>
      <c r="K70" s="37"/>
      <c r="L70" s="110"/>
      <c r="S70" s="35"/>
      <c r="T70" s="35"/>
      <c r="U70" s="35"/>
      <c r="V70" s="35"/>
      <c r="W70" s="35"/>
      <c r="X70" s="35"/>
      <c r="Y70" s="35"/>
      <c r="Z70" s="35"/>
      <c r="AA70" s="35"/>
      <c r="AB70" s="35"/>
      <c r="AC70" s="35"/>
      <c r="AD70" s="35"/>
      <c r="AE70" s="35"/>
    </row>
    <row r="71" spans="1:31" s="2" customFormat="1" ht="12" customHeight="1">
      <c r="A71" s="35"/>
      <c r="B71" s="36"/>
      <c r="C71" s="30" t="s">
        <v>16</v>
      </c>
      <c r="D71" s="37"/>
      <c r="E71" s="37"/>
      <c r="F71" s="37"/>
      <c r="G71" s="37"/>
      <c r="H71" s="37"/>
      <c r="I71" s="109"/>
      <c r="J71" s="37"/>
      <c r="K71" s="37"/>
      <c r="L71" s="110"/>
      <c r="S71" s="35"/>
      <c r="T71" s="35"/>
      <c r="U71" s="35"/>
      <c r="V71" s="35"/>
      <c r="W71" s="35"/>
      <c r="X71" s="35"/>
      <c r="Y71" s="35"/>
      <c r="Z71" s="35"/>
      <c r="AA71" s="35"/>
      <c r="AB71" s="35"/>
      <c r="AC71" s="35"/>
      <c r="AD71" s="35"/>
      <c r="AE71" s="35"/>
    </row>
    <row r="72" spans="1:31" s="2" customFormat="1" ht="14.4" customHeight="1">
      <c r="A72" s="35"/>
      <c r="B72" s="36"/>
      <c r="C72" s="37"/>
      <c r="D72" s="37"/>
      <c r="E72" s="379" t="str">
        <f>E7</f>
        <v>Oprava kolejí a výhybek v žst. Česká Skalice</v>
      </c>
      <c r="F72" s="380"/>
      <c r="G72" s="380"/>
      <c r="H72" s="380"/>
      <c r="I72" s="109"/>
      <c r="J72" s="37"/>
      <c r="K72" s="37"/>
      <c r="L72" s="110"/>
      <c r="S72" s="35"/>
      <c r="T72" s="35"/>
      <c r="U72" s="35"/>
      <c r="V72" s="35"/>
      <c r="W72" s="35"/>
      <c r="X72" s="35"/>
      <c r="Y72" s="35"/>
      <c r="Z72" s="35"/>
      <c r="AA72" s="35"/>
      <c r="AB72" s="35"/>
      <c r="AC72" s="35"/>
      <c r="AD72" s="35"/>
      <c r="AE72" s="35"/>
    </row>
    <row r="73" spans="1:31" s="2" customFormat="1" ht="12" customHeight="1">
      <c r="A73" s="35"/>
      <c r="B73" s="36"/>
      <c r="C73" s="30" t="s">
        <v>94</v>
      </c>
      <c r="D73" s="37"/>
      <c r="E73" s="37"/>
      <c r="F73" s="37"/>
      <c r="G73" s="37"/>
      <c r="H73" s="37"/>
      <c r="I73" s="109"/>
      <c r="J73" s="37"/>
      <c r="K73" s="37"/>
      <c r="L73" s="110"/>
      <c r="S73" s="35"/>
      <c r="T73" s="35"/>
      <c r="U73" s="35"/>
      <c r="V73" s="35"/>
      <c r="W73" s="35"/>
      <c r="X73" s="35"/>
      <c r="Y73" s="35"/>
      <c r="Z73" s="35"/>
      <c r="AA73" s="35"/>
      <c r="AB73" s="35"/>
      <c r="AC73" s="35"/>
      <c r="AD73" s="35"/>
      <c r="AE73" s="35"/>
    </row>
    <row r="74" spans="1:31" s="2" customFormat="1" ht="14.4" customHeight="1">
      <c r="A74" s="35"/>
      <c r="B74" s="36"/>
      <c r="C74" s="37"/>
      <c r="D74" s="37"/>
      <c r="E74" s="352" t="str">
        <f>E9</f>
        <v>01.2 - Následná úprava GPK</v>
      </c>
      <c r="F74" s="381"/>
      <c r="G74" s="381"/>
      <c r="H74" s="381"/>
      <c r="I74" s="109"/>
      <c r="J74" s="37"/>
      <c r="K74" s="37"/>
      <c r="L74" s="110"/>
      <c r="S74" s="35"/>
      <c r="T74" s="35"/>
      <c r="U74" s="35"/>
      <c r="V74" s="35"/>
      <c r="W74" s="35"/>
      <c r="X74" s="35"/>
      <c r="Y74" s="35"/>
      <c r="Z74" s="35"/>
      <c r="AA74" s="35"/>
      <c r="AB74" s="35"/>
      <c r="AC74" s="35"/>
      <c r="AD74" s="35"/>
      <c r="AE74" s="35"/>
    </row>
    <row r="75" spans="1:31" s="2" customFormat="1" ht="6.9" customHeight="1">
      <c r="A75" s="35"/>
      <c r="B75" s="36"/>
      <c r="C75" s="37"/>
      <c r="D75" s="37"/>
      <c r="E75" s="37"/>
      <c r="F75" s="37"/>
      <c r="G75" s="37"/>
      <c r="H75" s="37"/>
      <c r="I75" s="109"/>
      <c r="J75" s="37"/>
      <c r="K75" s="37"/>
      <c r="L75" s="110"/>
      <c r="S75" s="35"/>
      <c r="T75" s="35"/>
      <c r="U75" s="35"/>
      <c r="V75" s="35"/>
      <c r="W75" s="35"/>
      <c r="X75" s="35"/>
      <c r="Y75" s="35"/>
      <c r="Z75" s="35"/>
      <c r="AA75" s="35"/>
      <c r="AB75" s="35"/>
      <c r="AC75" s="35"/>
      <c r="AD75" s="35"/>
      <c r="AE75" s="35"/>
    </row>
    <row r="76" spans="1:31" s="2" customFormat="1" ht="12" customHeight="1">
      <c r="A76" s="35"/>
      <c r="B76" s="36"/>
      <c r="C76" s="30" t="s">
        <v>21</v>
      </c>
      <c r="D76" s="37"/>
      <c r="E76" s="37"/>
      <c r="F76" s="28" t="str">
        <f>F12</f>
        <v xml:space="preserve"> </v>
      </c>
      <c r="G76" s="37"/>
      <c r="H76" s="37"/>
      <c r="I76" s="112" t="s">
        <v>23</v>
      </c>
      <c r="J76" s="60" t="str">
        <f>IF(J12="","",J12)</f>
        <v>28. 8. 2019</v>
      </c>
      <c r="K76" s="37"/>
      <c r="L76" s="110"/>
      <c r="S76" s="35"/>
      <c r="T76" s="35"/>
      <c r="U76" s="35"/>
      <c r="V76" s="35"/>
      <c r="W76" s="35"/>
      <c r="X76" s="35"/>
      <c r="Y76" s="35"/>
      <c r="Z76" s="35"/>
      <c r="AA76" s="35"/>
      <c r="AB76" s="35"/>
      <c r="AC76" s="35"/>
      <c r="AD76" s="35"/>
      <c r="AE76" s="35"/>
    </row>
    <row r="77" spans="1:31" s="2" customFormat="1" ht="6.9" customHeight="1">
      <c r="A77" s="35"/>
      <c r="B77" s="36"/>
      <c r="C77" s="37"/>
      <c r="D77" s="37"/>
      <c r="E77" s="37"/>
      <c r="F77" s="37"/>
      <c r="G77" s="37"/>
      <c r="H77" s="37"/>
      <c r="I77" s="109"/>
      <c r="J77" s="37"/>
      <c r="K77" s="37"/>
      <c r="L77" s="110"/>
      <c r="S77" s="35"/>
      <c r="T77" s="35"/>
      <c r="U77" s="35"/>
      <c r="V77" s="35"/>
      <c r="W77" s="35"/>
      <c r="X77" s="35"/>
      <c r="Y77" s="35"/>
      <c r="Z77" s="35"/>
      <c r="AA77" s="35"/>
      <c r="AB77" s="35"/>
      <c r="AC77" s="35"/>
      <c r="AD77" s="35"/>
      <c r="AE77" s="35"/>
    </row>
    <row r="78" spans="1:31" s="2" customFormat="1" ht="15.6" customHeight="1">
      <c r="A78" s="35"/>
      <c r="B78" s="36"/>
      <c r="C78" s="30" t="s">
        <v>25</v>
      </c>
      <c r="D78" s="37"/>
      <c r="E78" s="37"/>
      <c r="F78" s="28" t="str">
        <f>E15</f>
        <v xml:space="preserve"> </v>
      </c>
      <c r="G78" s="37"/>
      <c r="H78" s="37"/>
      <c r="I78" s="112" t="s">
        <v>31</v>
      </c>
      <c r="J78" s="33" t="str">
        <f>E21</f>
        <v xml:space="preserve"> </v>
      </c>
      <c r="K78" s="37"/>
      <c r="L78" s="110"/>
      <c r="S78" s="35"/>
      <c r="T78" s="35"/>
      <c r="U78" s="35"/>
      <c r="V78" s="35"/>
      <c r="W78" s="35"/>
      <c r="X78" s="35"/>
      <c r="Y78" s="35"/>
      <c r="Z78" s="35"/>
      <c r="AA78" s="35"/>
      <c r="AB78" s="35"/>
      <c r="AC78" s="35"/>
      <c r="AD78" s="35"/>
      <c r="AE78" s="35"/>
    </row>
    <row r="79" spans="1:31" s="2" customFormat="1" ht="15.6" customHeight="1">
      <c r="A79" s="35"/>
      <c r="B79" s="36"/>
      <c r="C79" s="30" t="s">
        <v>29</v>
      </c>
      <c r="D79" s="37"/>
      <c r="E79" s="37"/>
      <c r="F79" s="28" t="str">
        <f>IF(E18="","",E18)</f>
        <v>Vyplň údaj</v>
      </c>
      <c r="G79" s="37"/>
      <c r="H79" s="37"/>
      <c r="I79" s="112" t="s">
        <v>33</v>
      </c>
      <c r="J79" s="33" t="str">
        <f>E24</f>
        <v xml:space="preserve"> </v>
      </c>
      <c r="K79" s="37"/>
      <c r="L79" s="110"/>
      <c r="S79" s="35"/>
      <c r="T79" s="35"/>
      <c r="U79" s="35"/>
      <c r="V79" s="35"/>
      <c r="W79" s="35"/>
      <c r="X79" s="35"/>
      <c r="Y79" s="35"/>
      <c r="Z79" s="35"/>
      <c r="AA79" s="35"/>
      <c r="AB79" s="35"/>
      <c r="AC79" s="35"/>
      <c r="AD79" s="35"/>
      <c r="AE79" s="35"/>
    </row>
    <row r="80" spans="1:31" s="2" customFormat="1" ht="10.35" customHeight="1">
      <c r="A80" s="35"/>
      <c r="B80" s="36"/>
      <c r="C80" s="37"/>
      <c r="D80" s="37"/>
      <c r="E80" s="37"/>
      <c r="F80" s="37"/>
      <c r="G80" s="37"/>
      <c r="H80" s="37"/>
      <c r="I80" s="109"/>
      <c r="J80" s="37"/>
      <c r="K80" s="37"/>
      <c r="L80" s="110"/>
      <c r="S80" s="35"/>
      <c r="T80" s="35"/>
      <c r="U80" s="35"/>
      <c r="V80" s="35"/>
      <c r="W80" s="35"/>
      <c r="X80" s="35"/>
      <c r="Y80" s="35"/>
      <c r="Z80" s="35"/>
      <c r="AA80" s="35"/>
      <c r="AB80" s="35"/>
      <c r="AC80" s="35"/>
      <c r="AD80" s="35"/>
      <c r="AE80" s="35"/>
    </row>
    <row r="81" spans="1:65" s="11" customFormat="1" ht="29.25" customHeight="1">
      <c r="A81" s="160"/>
      <c r="B81" s="161"/>
      <c r="C81" s="162" t="s">
        <v>104</v>
      </c>
      <c r="D81" s="163" t="s">
        <v>55</v>
      </c>
      <c r="E81" s="163" t="s">
        <v>51</v>
      </c>
      <c r="F81" s="163" t="s">
        <v>52</v>
      </c>
      <c r="G81" s="163" t="s">
        <v>105</v>
      </c>
      <c r="H81" s="163" t="s">
        <v>106</v>
      </c>
      <c r="I81" s="164" t="s">
        <v>107</v>
      </c>
      <c r="J81" s="163" t="s">
        <v>98</v>
      </c>
      <c r="K81" s="165" t="s">
        <v>108</v>
      </c>
      <c r="L81" s="166"/>
      <c r="M81" s="69" t="s">
        <v>19</v>
      </c>
      <c r="N81" s="70" t="s">
        <v>40</v>
      </c>
      <c r="O81" s="70" t="s">
        <v>109</v>
      </c>
      <c r="P81" s="70" t="s">
        <v>110</v>
      </c>
      <c r="Q81" s="70" t="s">
        <v>111</v>
      </c>
      <c r="R81" s="70" t="s">
        <v>112</v>
      </c>
      <c r="S81" s="70" t="s">
        <v>113</v>
      </c>
      <c r="T81" s="71" t="s">
        <v>114</v>
      </c>
      <c r="U81" s="160"/>
      <c r="V81" s="160"/>
      <c r="W81" s="160"/>
      <c r="X81" s="160"/>
      <c r="Y81" s="160"/>
      <c r="Z81" s="160"/>
      <c r="AA81" s="160"/>
      <c r="AB81" s="160"/>
      <c r="AC81" s="160"/>
      <c r="AD81" s="160"/>
      <c r="AE81" s="160"/>
    </row>
    <row r="82" spans="1:65" s="2" customFormat="1" ht="22.8" customHeight="1">
      <c r="A82" s="35"/>
      <c r="B82" s="36"/>
      <c r="C82" s="76" t="s">
        <v>115</v>
      </c>
      <c r="D82" s="37"/>
      <c r="E82" s="37"/>
      <c r="F82" s="37"/>
      <c r="G82" s="37"/>
      <c r="H82" s="37"/>
      <c r="I82" s="109"/>
      <c r="J82" s="167">
        <f>BK82</f>
        <v>0</v>
      </c>
      <c r="K82" s="37"/>
      <c r="L82" s="40"/>
      <c r="M82" s="72"/>
      <c r="N82" s="168"/>
      <c r="O82" s="73"/>
      <c r="P82" s="169">
        <f>P83+P107</f>
        <v>0</v>
      </c>
      <c r="Q82" s="73"/>
      <c r="R82" s="169">
        <f>R83+R107</f>
        <v>0</v>
      </c>
      <c r="S82" s="73"/>
      <c r="T82" s="170">
        <f>T83+T107</f>
        <v>0</v>
      </c>
      <c r="U82" s="35"/>
      <c r="V82" s="35"/>
      <c r="W82" s="35"/>
      <c r="X82" s="35"/>
      <c r="Y82" s="35"/>
      <c r="Z82" s="35"/>
      <c r="AA82" s="35"/>
      <c r="AB82" s="35"/>
      <c r="AC82" s="35"/>
      <c r="AD82" s="35"/>
      <c r="AE82" s="35"/>
      <c r="AT82" s="18" t="s">
        <v>69</v>
      </c>
      <c r="AU82" s="18" t="s">
        <v>99</v>
      </c>
      <c r="BK82" s="171">
        <f>BK83+BK107</f>
        <v>0</v>
      </c>
    </row>
    <row r="83" spans="1:65" s="12" customFormat="1" ht="25.95" customHeight="1">
      <c r="B83" s="172"/>
      <c r="C83" s="173"/>
      <c r="D83" s="174" t="s">
        <v>69</v>
      </c>
      <c r="E83" s="175" t="s">
        <v>116</v>
      </c>
      <c r="F83" s="175" t="s">
        <v>117</v>
      </c>
      <c r="G83" s="173"/>
      <c r="H83" s="173"/>
      <c r="I83" s="176"/>
      <c r="J83" s="177">
        <f>BK83</f>
        <v>0</v>
      </c>
      <c r="K83" s="173"/>
      <c r="L83" s="178"/>
      <c r="M83" s="179"/>
      <c r="N83" s="180"/>
      <c r="O83" s="180"/>
      <c r="P83" s="181">
        <f>P84</f>
        <v>0</v>
      </c>
      <c r="Q83" s="180"/>
      <c r="R83" s="181">
        <f>R84</f>
        <v>0</v>
      </c>
      <c r="S83" s="180"/>
      <c r="T83" s="182">
        <f>T84</f>
        <v>0</v>
      </c>
      <c r="AR83" s="183" t="s">
        <v>78</v>
      </c>
      <c r="AT83" s="184" t="s">
        <v>69</v>
      </c>
      <c r="AU83" s="184" t="s">
        <v>70</v>
      </c>
      <c r="AY83" s="183" t="s">
        <v>118</v>
      </c>
      <c r="BK83" s="185">
        <f>BK84</f>
        <v>0</v>
      </c>
    </row>
    <row r="84" spans="1:65" s="12" customFormat="1" ht="22.8" customHeight="1">
      <c r="B84" s="172"/>
      <c r="C84" s="173"/>
      <c r="D84" s="174" t="s">
        <v>69</v>
      </c>
      <c r="E84" s="186" t="s">
        <v>119</v>
      </c>
      <c r="F84" s="186" t="s">
        <v>120</v>
      </c>
      <c r="G84" s="173"/>
      <c r="H84" s="173"/>
      <c r="I84" s="176"/>
      <c r="J84" s="187">
        <f>BK84</f>
        <v>0</v>
      </c>
      <c r="K84" s="173"/>
      <c r="L84" s="178"/>
      <c r="M84" s="179"/>
      <c r="N84" s="180"/>
      <c r="O84" s="180"/>
      <c r="P84" s="181">
        <f>SUM(P85:P106)</f>
        <v>0</v>
      </c>
      <c r="Q84" s="180"/>
      <c r="R84" s="181">
        <f>SUM(R85:R106)</f>
        <v>0</v>
      </c>
      <c r="S84" s="180"/>
      <c r="T84" s="182">
        <f>SUM(T85:T106)</f>
        <v>0</v>
      </c>
      <c r="AR84" s="183" t="s">
        <v>78</v>
      </c>
      <c r="AT84" s="184" t="s">
        <v>69</v>
      </c>
      <c r="AU84" s="184" t="s">
        <v>78</v>
      </c>
      <c r="AY84" s="183" t="s">
        <v>118</v>
      </c>
      <c r="BK84" s="185">
        <f>SUM(BK85:BK106)</f>
        <v>0</v>
      </c>
    </row>
    <row r="85" spans="1:65" s="2" customFormat="1" ht="21.6" customHeight="1">
      <c r="A85" s="35"/>
      <c r="B85" s="36"/>
      <c r="C85" s="188" t="s">
        <v>78</v>
      </c>
      <c r="D85" s="188" t="s">
        <v>121</v>
      </c>
      <c r="E85" s="189" t="s">
        <v>211</v>
      </c>
      <c r="F85" s="190" t="s">
        <v>212</v>
      </c>
      <c r="G85" s="191" t="s">
        <v>146</v>
      </c>
      <c r="H85" s="192">
        <v>94.4</v>
      </c>
      <c r="I85" s="193"/>
      <c r="J85" s="194">
        <f>ROUND(I85*H85,2)</f>
        <v>0</v>
      </c>
      <c r="K85" s="190" t="s">
        <v>19</v>
      </c>
      <c r="L85" s="40"/>
      <c r="M85" s="195" t="s">
        <v>19</v>
      </c>
      <c r="N85" s="196" t="s">
        <v>41</v>
      </c>
      <c r="O85" s="65"/>
      <c r="P85" s="197">
        <f>O85*H85</f>
        <v>0</v>
      </c>
      <c r="Q85" s="197">
        <v>0</v>
      </c>
      <c r="R85" s="197">
        <f>Q85*H85</f>
        <v>0</v>
      </c>
      <c r="S85" s="197">
        <v>0</v>
      </c>
      <c r="T85" s="198">
        <f>S85*H85</f>
        <v>0</v>
      </c>
      <c r="U85" s="35"/>
      <c r="V85" s="35"/>
      <c r="W85" s="35"/>
      <c r="X85" s="35"/>
      <c r="Y85" s="35"/>
      <c r="Z85" s="35"/>
      <c r="AA85" s="35"/>
      <c r="AB85" s="35"/>
      <c r="AC85" s="35"/>
      <c r="AD85" s="35"/>
      <c r="AE85" s="35"/>
      <c r="AR85" s="199" t="s">
        <v>126</v>
      </c>
      <c r="AT85" s="199" t="s">
        <v>121</v>
      </c>
      <c r="AU85" s="199" t="s">
        <v>80</v>
      </c>
      <c r="AY85" s="18" t="s">
        <v>118</v>
      </c>
      <c r="BE85" s="200">
        <f>IF(N85="základní",J85,0)</f>
        <v>0</v>
      </c>
      <c r="BF85" s="200">
        <f>IF(N85="snížená",J85,0)</f>
        <v>0</v>
      </c>
      <c r="BG85" s="200">
        <f>IF(N85="zákl. přenesená",J85,0)</f>
        <v>0</v>
      </c>
      <c r="BH85" s="200">
        <f>IF(N85="sníž. přenesená",J85,0)</f>
        <v>0</v>
      </c>
      <c r="BI85" s="200">
        <f>IF(N85="nulová",J85,0)</f>
        <v>0</v>
      </c>
      <c r="BJ85" s="18" t="s">
        <v>78</v>
      </c>
      <c r="BK85" s="200">
        <f>ROUND(I85*H85,2)</f>
        <v>0</v>
      </c>
      <c r="BL85" s="18" t="s">
        <v>126</v>
      </c>
      <c r="BM85" s="199" t="s">
        <v>80</v>
      </c>
    </row>
    <row r="86" spans="1:65" s="2" customFormat="1" ht="10.199999999999999">
      <c r="A86" s="35"/>
      <c r="B86" s="36"/>
      <c r="C86" s="37"/>
      <c r="D86" s="201" t="s">
        <v>127</v>
      </c>
      <c r="E86" s="37"/>
      <c r="F86" s="202" t="s">
        <v>212</v>
      </c>
      <c r="G86" s="37"/>
      <c r="H86" s="37"/>
      <c r="I86" s="109"/>
      <c r="J86" s="37"/>
      <c r="K86" s="37"/>
      <c r="L86" s="40"/>
      <c r="M86" s="203"/>
      <c r="N86" s="204"/>
      <c r="O86" s="65"/>
      <c r="P86" s="65"/>
      <c r="Q86" s="65"/>
      <c r="R86" s="65"/>
      <c r="S86" s="65"/>
      <c r="T86" s="66"/>
      <c r="U86" s="35"/>
      <c r="V86" s="35"/>
      <c r="W86" s="35"/>
      <c r="X86" s="35"/>
      <c r="Y86" s="35"/>
      <c r="Z86" s="35"/>
      <c r="AA86" s="35"/>
      <c r="AB86" s="35"/>
      <c r="AC86" s="35"/>
      <c r="AD86" s="35"/>
      <c r="AE86" s="35"/>
      <c r="AT86" s="18" t="s">
        <v>127</v>
      </c>
      <c r="AU86" s="18" t="s">
        <v>80</v>
      </c>
    </row>
    <row r="87" spans="1:65" s="13" customFormat="1" ht="10.199999999999999">
      <c r="B87" s="205"/>
      <c r="C87" s="206"/>
      <c r="D87" s="201" t="s">
        <v>128</v>
      </c>
      <c r="E87" s="207" t="s">
        <v>19</v>
      </c>
      <c r="F87" s="208" t="s">
        <v>979</v>
      </c>
      <c r="G87" s="206"/>
      <c r="H87" s="209">
        <v>94.4</v>
      </c>
      <c r="I87" s="210"/>
      <c r="J87" s="206"/>
      <c r="K87" s="206"/>
      <c r="L87" s="211"/>
      <c r="M87" s="212"/>
      <c r="N87" s="213"/>
      <c r="O87" s="213"/>
      <c r="P87" s="213"/>
      <c r="Q87" s="213"/>
      <c r="R87" s="213"/>
      <c r="S87" s="213"/>
      <c r="T87" s="214"/>
      <c r="AT87" s="215" t="s">
        <v>128</v>
      </c>
      <c r="AU87" s="215" t="s">
        <v>80</v>
      </c>
      <c r="AV87" s="13" t="s">
        <v>80</v>
      </c>
      <c r="AW87" s="13" t="s">
        <v>32</v>
      </c>
      <c r="AX87" s="13" t="s">
        <v>70</v>
      </c>
      <c r="AY87" s="215" t="s">
        <v>118</v>
      </c>
    </row>
    <row r="88" spans="1:65" s="14" customFormat="1" ht="10.199999999999999">
      <c r="B88" s="216"/>
      <c r="C88" s="217"/>
      <c r="D88" s="201" t="s">
        <v>128</v>
      </c>
      <c r="E88" s="218" t="s">
        <v>19</v>
      </c>
      <c r="F88" s="219" t="s">
        <v>136</v>
      </c>
      <c r="G88" s="217"/>
      <c r="H88" s="220">
        <v>94.4</v>
      </c>
      <c r="I88" s="221"/>
      <c r="J88" s="217"/>
      <c r="K88" s="217"/>
      <c r="L88" s="222"/>
      <c r="M88" s="223"/>
      <c r="N88" s="224"/>
      <c r="O88" s="224"/>
      <c r="P88" s="224"/>
      <c r="Q88" s="224"/>
      <c r="R88" s="224"/>
      <c r="S88" s="224"/>
      <c r="T88" s="225"/>
      <c r="AT88" s="226" t="s">
        <v>128</v>
      </c>
      <c r="AU88" s="226" t="s">
        <v>80</v>
      </c>
      <c r="AV88" s="14" t="s">
        <v>126</v>
      </c>
      <c r="AW88" s="14" t="s">
        <v>32</v>
      </c>
      <c r="AX88" s="14" t="s">
        <v>78</v>
      </c>
      <c r="AY88" s="226" t="s">
        <v>118</v>
      </c>
    </row>
    <row r="89" spans="1:65" s="2" customFormat="1" ht="21.6" customHeight="1">
      <c r="A89" s="35"/>
      <c r="B89" s="36"/>
      <c r="C89" s="188" t="s">
        <v>80</v>
      </c>
      <c r="D89" s="188" t="s">
        <v>121</v>
      </c>
      <c r="E89" s="189" t="s">
        <v>227</v>
      </c>
      <c r="F89" s="190" t="s">
        <v>228</v>
      </c>
      <c r="G89" s="191" t="s">
        <v>146</v>
      </c>
      <c r="H89" s="192">
        <v>14.955</v>
      </c>
      <c r="I89" s="193"/>
      <c r="J89" s="194">
        <f>ROUND(I89*H89,2)</f>
        <v>0</v>
      </c>
      <c r="K89" s="190" t="s">
        <v>19</v>
      </c>
      <c r="L89" s="40"/>
      <c r="M89" s="195" t="s">
        <v>19</v>
      </c>
      <c r="N89" s="196" t="s">
        <v>41</v>
      </c>
      <c r="O89" s="65"/>
      <c r="P89" s="197">
        <f>O89*H89</f>
        <v>0</v>
      </c>
      <c r="Q89" s="197">
        <v>0</v>
      </c>
      <c r="R89" s="197">
        <f>Q89*H89</f>
        <v>0</v>
      </c>
      <c r="S89" s="197">
        <v>0</v>
      </c>
      <c r="T89" s="198">
        <f>S89*H89</f>
        <v>0</v>
      </c>
      <c r="U89" s="35"/>
      <c r="V89" s="35"/>
      <c r="W89" s="35"/>
      <c r="X89" s="35"/>
      <c r="Y89" s="35"/>
      <c r="Z89" s="35"/>
      <c r="AA89" s="35"/>
      <c r="AB89" s="35"/>
      <c r="AC89" s="35"/>
      <c r="AD89" s="35"/>
      <c r="AE89" s="35"/>
      <c r="AR89" s="199" t="s">
        <v>126</v>
      </c>
      <c r="AT89" s="199" t="s">
        <v>121</v>
      </c>
      <c r="AU89" s="199" t="s">
        <v>80</v>
      </c>
      <c r="AY89" s="18" t="s">
        <v>118</v>
      </c>
      <c r="BE89" s="200">
        <f>IF(N89="základní",J89,0)</f>
        <v>0</v>
      </c>
      <c r="BF89" s="200">
        <f>IF(N89="snížená",J89,0)</f>
        <v>0</v>
      </c>
      <c r="BG89" s="200">
        <f>IF(N89="zákl. přenesená",J89,0)</f>
        <v>0</v>
      </c>
      <c r="BH89" s="200">
        <f>IF(N89="sníž. přenesená",J89,0)</f>
        <v>0</v>
      </c>
      <c r="BI89" s="200">
        <f>IF(N89="nulová",J89,0)</f>
        <v>0</v>
      </c>
      <c r="BJ89" s="18" t="s">
        <v>78</v>
      </c>
      <c r="BK89" s="200">
        <f>ROUND(I89*H89,2)</f>
        <v>0</v>
      </c>
      <c r="BL89" s="18" t="s">
        <v>126</v>
      </c>
      <c r="BM89" s="199" t="s">
        <v>126</v>
      </c>
    </row>
    <row r="90" spans="1:65" s="2" customFormat="1" ht="10.199999999999999">
      <c r="A90" s="35"/>
      <c r="B90" s="36"/>
      <c r="C90" s="37"/>
      <c r="D90" s="201" t="s">
        <v>127</v>
      </c>
      <c r="E90" s="37"/>
      <c r="F90" s="202" t="s">
        <v>228</v>
      </c>
      <c r="G90" s="37"/>
      <c r="H90" s="37"/>
      <c r="I90" s="109"/>
      <c r="J90" s="37"/>
      <c r="K90" s="37"/>
      <c r="L90" s="40"/>
      <c r="M90" s="203"/>
      <c r="N90" s="204"/>
      <c r="O90" s="65"/>
      <c r="P90" s="65"/>
      <c r="Q90" s="65"/>
      <c r="R90" s="65"/>
      <c r="S90" s="65"/>
      <c r="T90" s="66"/>
      <c r="U90" s="35"/>
      <c r="V90" s="35"/>
      <c r="W90" s="35"/>
      <c r="X90" s="35"/>
      <c r="Y90" s="35"/>
      <c r="Z90" s="35"/>
      <c r="AA90" s="35"/>
      <c r="AB90" s="35"/>
      <c r="AC90" s="35"/>
      <c r="AD90" s="35"/>
      <c r="AE90" s="35"/>
      <c r="AT90" s="18" t="s">
        <v>127</v>
      </c>
      <c r="AU90" s="18" t="s">
        <v>80</v>
      </c>
    </row>
    <row r="91" spans="1:65" s="13" customFormat="1" ht="10.199999999999999">
      <c r="B91" s="205"/>
      <c r="C91" s="206"/>
      <c r="D91" s="201" t="s">
        <v>128</v>
      </c>
      <c r="E91" s="207" t="s">
        <v>19</v>
      </c>
      <c r="F91" s="208" t="s">
        <v>980</v>
      </c>
      <c r="G91" s="206"/>
      <c r="H91" s="209">
        <v>14.955</v>
      </c>
      <c r="I91" s="210"/>
      <c r="J91" s="206"/>
      <c r="K91" s="206"/>
      <c r="L91" s="211"/>
      <c r="M91" s="212"/>
      <c r="N91" s="213"/>
      <c r="O91" s="213"/>
      <c r="P91" s="213"/>
      <c r="Q91" s="213"/>
      <c r="R91" s="213"/>
      <c r="S91" s="213"/>
      <c r="T91" s="214"/>
      <c r="AT91" s="215" t="s">
        <v>128</v>
      </c>
      <c r="AU91" s="215" t="s">
        <v>80</v>
      </c>
      <c r="AV91" s="13" t="s">
        <v>80</v>
      </c>
      <c r="AW91" s="13" t="s">
        <v>32</v>
      </c>
      <c r="AX91" s="13" t="s">
        <v>70</v>
      </c>
      <c r="AY91" s="215" t="s">
        <v>118</v>
      </c>
    </row>
    <row r="92" spans="1:65" s="14" customFormat="1" ht="10.199999999999999">
      <c r="B92" s="216"/>
      <c r="C92" s="217"/>
      <c r="D92" s="201" t="s">
        <v>128</v>
      </c>
      <c r="E92" s="218" t="s">
        <v>19</v>
      </c>
      <c r="F92" s="219" t="s">
        <v>136</v>
      </c>
      <c r="G92" s="217"/>
      <c r="H92" s="220">
        <v>14.955</v>
      </c>
      <c r="I92" s="221"/>
      <c r="J92" s="217"/>
      <c r="K92" s="217"/>
      <c r="L92" s="222"/>
      <c r="M92" s="223"/>
      <c r="N92" s="224"/>
      <c r="O92" s="224"/>
      <c r="P92" s="224"/>
      <c r="Q92" s="224"/>
      <c r="R92" s="224"/>
      <c r="S92" s="224"/>
      <c r="T92" s="225"/>
      <c r="AT92" s="226" t="s">
        <v>128</v>
      </c>
      <c r="AU92" s="226" t="s">
        <v>80</v>
      </c>
      <c r="AV92" s="14" t="s">
        <v>126</v>
      </c>
      <c r="AW92" s="14" t="s">
        <v>32</v>
      </c>
      <c r="AX92" s="14" t="s">
        <v>78</v>
      </c>
      <c r="AY92" s="226" t="s">
        <v>118</v>
      </c>
    </row>
    <row r="93" spans="1:65" s="2" customFormat="1" ht="14.4" customHeight="1">
      <c r="A93" s="35"/>
      <c r="B93" s="36"/>
      <c r="C93" s="227" t="s">
        <v>140</v>
      </c>
      <c r="D93" s="227" t="s">
        <v>149</v>
      </c>
      <c r="E93" s="228" t="s">
        <v>220</v>
      </c>
      <c r="F93" s="229" t="s">
        <v>221</v>
      </c>
      <c r="G93" s="230" t="s">
        <v>152</v>
      </c>
      <c r="H93" s="231">
        <v>222.53700000000001</v>
      </c>
      <c r="I93" s="232"/>
      <c r="J93" s="233">
        <f>ROUND(I93*H93,2)</f>
        <v>0</v>
      </c>
      <c r="K93" s="229" t="s">
        <v>19</v>
      </c>
      <c r="L93" s="234"/>
      <c r="M93" s="235" t="s">
        <v>19</v>
      </c>
      <c r="N93" s="236" t="s">
        <v>41</v>
      </c>
      <c r="O93" s="65"/>
      <c r="P93" s="197">
        <f>O93*H93</f>
        <v>0</v>
      </c>
      <c r="Q93" s="197">
        <v>0</v>
      </c>
      <c r="R93" s="197">
        <f>Q93*H93</f>
        <v>0</v>
      </c>
      <c r="S93" s="197">
        <v>0</v>
      </c>
      <c r="T93" s="198">
        <f>S93*H93</f>
        <v>0</v>
      </c>
      <c r="U93" s="35"/>
      <c r="V93" s="35"/>
      <c r="W93" s="35"/>
      <c r="X93" s="35"/>
      <c r="Y93" s="35"/>
      <c r="Z93" s="35"/>
      <c r="AA93" s="35"/>
      <c r="AB93" s="35"/>
      <c r="AC93" s="35"/>
      <c r="AD93" s="35"/>
      <c r="AE93" s="35"/>
      <c r="AR93" s="199" t="s">
        <v>147</v>
      </c>
      <c r="AT93" s="199" t="s">
        <v>149</v>
      </c>
      <c r="AU93" s="199" t="s">
        <v>80</v>
      </c>
      <c r="AY93" s="18" t="s">
        <v>118</v>
      </c>
      <c r="BE93" s="200">
        <f>IF(N93="základní",J93,0)</f>
        <v>0</v>
      </c>
      <c r="BF93" s="200">
        <f>IF(N93="snížená",J93,0)</f>
        <v>0</v>
      </c>
      <c r="BG93" s="200">
        <f>IF(N93="zákl. přenesená",J93,0)</f>
        <v>0</v>
      </c>
      <c r="BH93" s="200">
        <f>IF(N93="sníž. přenesená",J93,0)</f>
        <v>0</v>
      </c>
      <c r="BI93" s="200">
        <f>IF(N93="nulová",J93,0)</f>
        <v>0</v>
      </c>
      <c r="BJ93" s="18" t="s">
        <v>78</v>
      </c>
      <c r="BK93" s="200">
        <f>ROUND(I93*H93,2)</f>
        <v>0</v>
      </c>
      <c r="BL93" s="18" t="s">
        <v>126</v>
      </c>
      <c r="BM93" s="199" t="s">
        <v>143</v>
      </c>
    </row>
    <row r="94" spans="1:65" s="2" customFormat="1" ht="10.199999999999999">
      <c r="A94" s="35"/>
      <c r="B94" s="36"/>
      <c r="C94" s="37"/>
      <c r="D94" s="201" t="s">
        <v>127</v>
      </c>
      <c r="E94" s="37"/>
      <c r="F94" s="202" t="s">
        <v>221</v>
      </c>
      <c r="G94" s="37"/>
      <c r="H94" s="37"/>
      <c r="I94" s="109"/>
      <c r="J94" s="37"/>
      <c r="K94" s="37"/>
      <c r="L94" s="40"/>
      <c r="M94" s="203"/>
      <c r="N94" s="204"/>
      <c r="O94" s="65"/>
      <c r="P94" s="65"/>
      <c r="Q94" s="65"/>
      <c r="R94" s="65"/>
      <c r="S94" s="65"/>
      <c r="T94" s="66"/>
      <c r="U94" s="35"/>
      <c r="V94" s="35"/>
      <c r="W94" s="35"/>
      <c r="X94" s="35"/>
      <c r="Y94" s="35"/>
      <c r="Z94" s="35"/>
      <c r="AA94" s="35"/>
      <c r="AB94" s="35"/>
      <c r="AC94" s="35"/>
      <c r="AD94" s="35"/>
      <c r="AE94" s="35"/>
      <c r="AT94" s="18" t="s">
        <v>127</v>
      </c>
      <c r="AU94" s="18" t="s">
        <v>80</v>
      </c>
    </row>
    <row r="95" spans="1:65" s="13" customFormat="1" ht="10.199999999999999">
      <c r="B95" s="205"/>
      <c r="C95" s="206"/>
      <c r="D95" s="201" t="s">
        <v>128</v>
      </c>
      <c r="E95" s="207" t="s">
        <v>19</v>
      </c>
      <c r="F95" s="208" t="s">
        <v>981</v>
      </c>
      <c r="G95" s="206"/>
      <c r="H95" s="209">
        <v>222.53700000000001</v>
      </c>
      <c r="I95" s="210"/>
      <c r="J95" s="206"/>
      <c r="K95" s="206"/>
      <c r="L95" s="211"/>
      <c r="M95" s="212"/>
      <c r="N95" s="213"/>
      <c r="O95" s="213"/>
      <c r="P95" s="213"/>
      <c r="Q95" s="213"/>
      <c r="R95" s="213"/>
      <c r="S95" s="213"/>
      <c r="T95" s="214"/>
      <c r="AT95" s="215" t="s">
        <v>128</v>
      </c>
      <c r="AU95" s="215" t="s">
        <v>80</v>
      </c>
      <c r="AV95" s="13" t="s">
        <v>80</v>
      </c>
      <c r="AW95" s="13" t="s">
        <v>32</v>
      </c>
      <c r="AX95" s="13" t="s">
        <v>70</v>
      </c>
      <c r="AY95" s="215" t="s">
        <v>118</v>
      </c>
    </row>
    <row r="96" spans="1:65" s="14" customFormat="1" ht="10.199999999999999">
      <c r="B96" s="216"/>
      <c r="C96" s="217"/>
      <c r="D96" s="201" t="s">
        <v>128</v>
      </c>
      <c r="E96" s="218" t="s">
        <v>19</v>
      </c>
      <c r="F96" s="219" t="s">
        <v>136</v>
      </c>
      <c r="G96" s="217"/>
      <c r="H96" s="220">
        <v>222.53700000000001</v>
      </c>
      <c r="I96" s="221"/>
      <c r="J96" s="217"/>
      <c r="K96" s="217"/>
      <c r="L96" s="222"/>
      <c r="M96" s="223"/>
      <c r="N96" s="224"/>
      <c r="O96" s="224"/>
      <c r="P96" s="224"/>
      <c r="Q96" s="224"/>
      <c r="R96" s="224"/>
      <c r="S96" s="224"/>
      <c r="T96" s="225"/>
      <c r="AT96" s="226" t="s">
        <v>128</v>
      </c>
      <c r="AU96" s="226" t="s">
        <v>80</v>
      </c>
      <c r="AV96" s="14" t="s">
        <v>126</v>
      </c>
      <c r="AW96" s="14" t="s">
        <v>32</v>
      </c>
      <c r="AX96" s="14" t="s">
        <v>78</v>
      </c>
      <c r="AY96" s="226" t="s">
        <v>118</v>
      </c>
    </row>
    <row r="97" spans="1:65" s="2" customFormat="1" ht="32.4" customHeight="1">
      <c r="A97" s="35"/>
      <c r="B97" s="36"/>
      <c r="C97" s="188" t="s">
        <v>126</v>
      </c>
      <c r="D97" s="188" t="s">
        <v>121</v>
      </c>
      <c r="E97" s="189" t="s">
        <v>982</v>
      </c>
      <c r="F97" s="190" t="s">
        <v>983</v>
      </c>
      <c r="G97" s="191" t="s">
        <v>157</v>
      </c>
      <c r="H97" s="192">
        <v>5.8000000000000003E-2</v>
      </c>
      <c r="I97" s="193"/>
      <c r="J97" s="194">
        <f>ROUND(I97*H97,2)</f>
        <v>0</v>
      </c>
      <c r="K97" s="190" t="s">
        <v>19</v>
      </c>
      <c r="L97" s="40"/>
      <c r="M97" s="195" t="s">
        <v>19</v>
      </c>
      <c r="N97" s="196" t="s">
        <v>41</v>
      </c>
      <c r="O97" s="65"/>
      <c r="P97" s="197">
        <f>O97*H97</f>
        <v>0</v>
      </c>
      <c r="Q97" s="197">
        <v>0</v>
      </c>
      <c r="R97" s="197">
        <f>Q97*H97</f>
        <v>0</v>
      </c>
      <c r="S97" s="197">
        <v>0</v>
      </c>
      <c r="T97" s="198">
        <f>S97*H97</f>
        <v>0</v>
      </c>
      <c r="U97" s="35"/>
      <c r="V97" s="35"/>
      <c r="W97" s="35"/>
      <c r="X97" s="35"/>
      <c r="Y97" s="35"/>
      <c r="Z97" s="35"/>
      <c r="AA97" s="35"/>
      <c r="AB97" s="35"/>
      <c r="AC97" s="35"/>
      <c r="AD97" s="35"/>
      <c r="AE97" s="35"/>
      <c r="AR97" s="199" t="s">
        <v>126</v>
      </c>
      <c r="AT97" s="199" t="s">
        <v>121</v>
      </c>
      <c r="AU97" s="199" t="s">
        <v>80</v>
      </c>
      <c r="AY97" s="18" t="s">
        <v>118</v>
      </c>
      <c r="BE97" s="200">
        <f>IF(N97="základní",J97,0)</f>
        <v>0</v>
      </c>
      <c r="BF97" s="200">
        <f>IF(N97="snížená",J97,0)</f>
        <v>0</v>
      </c>
      <c r="BG97" s="200">
        <f>IF(N97="zákl. přenesená",J97,0)</f>
        <v>0</v>
      </c>
      <c r="BH97" s="200">
        <f>IF(N97="sníž. přenesená",J97,0)</f>
        <v>0</v>
      </c>
      <c r="BI97" s="200">
        <f>IF(N97="nulová",J97,0)</f>
        <v>0</v>
      </c>
      <c r="BJ97" s="18" t="s">
        <v>78</v>
      </c>
      <c r="BK97" s="200">
        <f>ROUND(I97*H97,2)</f>
        <v>0</v>
      </c>
      <c r="BL97" s="18" t="s">
        <v>126</v>
      </c>
      <c r="BM97" s="199" t="s">
        <v>147</v>
      </c>
    </row>
    <row r="98" spans="1:65" s="2" customFormat="1" ht="19.2">
      <c r="A98" s="35"/>
      <c r="B98" s="36"/>
      <c r="C98" s="37"/>
      <c r="D98" s="201" t="s">
        <v>127</v>
      </c>
      <c r="E98" s="37"/>
      <c r="F98" s="202" t="s">
        <v>983</v>
      </c>
      <c r="G98" s="37"/>
      <c r="H98" s="37"/>
      <c r="I98" s="109"/>
      <c r="J98" s="37"/>
      <c r="K98" s="37"/>
      <c r="L98" s="40"/>
      <c r="M98" s="203"/>
      <c r="N98" s="204"/>
      <c r="O98" s="65"/>
      <c r="P98" s="65"/>
      <c r="Q98" s="65"/>
      <c r="R98" s="65"/>
      <c r="S98" s="65"/>
      <c r="T98" s="66"/>
      <c r="U98" s="35"/>
      <c r="V98" s="35"/>
      <c r="W98" s="35"/>
      <c r="X98" s="35"/>
      <c r="Y98" s="35"/>
      <c r="Z98" s="35"/>
      <c r="AA98" s="35"/>
      <c r="AB98" s="35"/>
      <c r="AC98" s="35"/>
      <c r="AD98" s="35"/>
      <c r="AE98" s="35"/>
      <c r="AT98" s="18" t="s">
        <v>127</v>
      </c>
      <c r="AU98" s="18" t="s">
        <v>80</v>
      </c>
    </row>
    <row r="99" spans="1:65" s="2" customFormat="1" ht="21.6" customHeight="1">
      <c r="A99" s="35"/>
      <c r="B99" s="36"/>
      <c r="C99" s="188" t="s">
        <v>119</v>
      </c>
      <c r="D99" s="188" t="s">
        <v>121</v>
      </c>
      <c r="E99" s="189" t="s">
        <v>984</v>
      </c>
      <c r="F99" s="190" t="s">
        <v>985</v>
      </c>
      <c r="G99" s="191" t="s">
        <v>157</v>
      </c>
      <c r="H99" s="192">
        <v>0.88600000000000001</v>
      </c>
      <c r="I99" s="193"/>
      <c r="J99" s="194">
        <f>ROUND(I99*H99,2)</f>
        <v>0</v>
      </c>
      <c r="K99" s="190" t="s">
        <v>19</v>
      </c>
      <c r="L99" s="40"/>
      <c r="M99" s="195" t="s">
        <v>19</v>
      </c>
      <c r="N99" s="196" t="s">
        <v>41</v>
      </c>
      <c r="O99" s="65"/>
      <c r="P99" s="197">
        <f>O99*H99</f>
        <v>0</v>
      </c>
      <c r="Q99" s="197">
        <v>0</v>
      </c>
      <c r="R99" s="197">
        <f>Q99*H99</f>
        <v>0</v>
      </c>
      <c r="S99" s="197">
        <v>0</v>
      </c>
      <c r="T99" s="198">
        <f>S99*H99</f>
        <v>0</v>
      </c>
      <c r="U99" s="35"/>
      <c r="V99" s="35"/>
      <c r="W99" s="35"/>
      <c r="X99" s="35"/>
      <c r="Y99" s="35"/>
      <c r="Z99" s="35"/>
      <c r="AA99" s="35"/>
      <c r="AB99" s="35"/>
      <c r="AC99" s="35"/>
      <c r="AD99" s="35"/>
      <c r="AE99" s="35"/>
      <c r="AR99" s="199" t="s">
        <v>126</v>
      </c>
      <c r="AT99" s="199" t="s">
        <v>121</v>
      </c>
      <c r="AU99" s="199" t="s">
        <v>80</v>
      </c>
      <c r="AY99" s="18" t="s">
        <v>118</v>
      </c>
      <c r="BE99" s="200">
        <f>IF(N99="základní",J99,0)</f>
        <v>0</v>
      </c>
      <c r="BF99" s="200">
        <f>IF(N99="snížená",J99,0)</f>
        <v>0</v>
      </c>
      <c r="BG99" s="200">
        <f>IF(N99="zákl. přenesená",J99,0)</f>
        <v>0</v>
      </c>
      <c r="BH99" s="200">
        <f>IF(N99="sníž. přenesená",J99,0)</f>
        <v>0</v>
      </c>
      <c r="BI99" s="200">
        <f>IF(N99="nulová",J99,0)</f>
        <v>0</v>
      </c>
      <c r="BJ99" s="18" t="s">
        <v>78</v>
      </c>
      <c r="BK99" s="200">
        <f>ROUND(I99*H99,2)</f>
        <v>0</v>
      </c>
      <c r="BL99" s="18" t="s">
        <v>126</v>
      </c>
      <c r="BM99" s="199" t="s">
        <v>153</v>
      </c>
    </row>
    <row r="100" spans="1:65" s="2" customFormat="1" ht="19.2">
      <c r="A100" s="35"/>
      <c r="B100" s="36"/>
      <c r="C100" s="37"/>
      <c r="D100" s="201" t="s">
        <v>127</v>
      </c>
      <c r="E100" s="37"/>
      <c r="F100" s="202" t="s">
        <v>985</v>
      </c>
      <c r="G100" s="37"/>
      <c r="H100" s="37"/>
      <c r="I100" s="109"/>
      <c r="J100" s="37"/>
      <c r="K100" s="37"/>
      <c r="L100" s="40"/>
      <c r="M100" s="203"/>
      <c r="N100" s="204"/>
      <c r="O100" s="65"/>
      <c r="P100" s="65"/>
      <c r="Q100" s="65"/>
      <c r="R100" s="65"/>
      <c r="S100" s="65"/>
      <c r="T100" s="66"/>
      <c r="U100" s="35"/>
      <c r="V100" s="35"/>
      <c r="W100" s="35"/>
      <c r="X100" s="35"/>
      <c r="Y100" s="35"/>
      <c r="Z100" s="35"/>
      <c r="AA100" s="35"/>
      <c r="AB100" s="35"/>
      <c r="AC100" s="35"/>
      <c r="AD100" s="35"/>
      <c r="AE100" s="35"/>
      <c r="AT100" s="18" t="s">
        <v>127</v>
      </c>
      <c r="AU100" s="18" t="s">
        <v>80</v>
      </c>
    </row>
    <row r="101" spans="1:65" s="13" customFormat="1" ht="10.199999999999999">
      <c r="B101" s="205"/>
      <c r="C101" s="206"/>
      <c r="D101" s="201" t="s">
        <v>128</v>
      </c>
      <c r="E101" s="207" t="s">
        <v>19</v>
      </c>
      <c r="F101" s="208" t="s">
        <v>986</v>
      </c>
      <c r="G101" s="206"/>
      <c r="H101" s="209">
        <v>0.88600000000000001</v>
      </c>
      <c r="I101" s="210"/>
      <c r="J101" s="206"/>
      <c r="K101" s="206"/>
      <c r="L101" s="211"/>
      <c r="M101" s="212"/>
      <c r="N101" s="213"/>
      <c r="O101" s="213"/>
      <c r="P101" s="213"/>
      <c r="Q101" s="213"/>
      <c r="R101" s="213"/>
      <c r="S101" s="213"/>
      <c r="T101" s="214"/>
      <c r="AT101" s="215" t="s">
        <v>128</v>
      </c>
      <c r="AU101" s="215" t="s">
        <v>80</v>
      </c>
      <c r="AV101" s="13" t="s">
        <v>80</v>
      </c>
      <c r="AW101" s="13" t="s">
        <v>32</v>
      </c>
      <c r="AX101" s="13" t="s">
        <v>70</v>
      </c>
      <c r="AY101" s="215" t="s">
        <v>118</v>
      </c>
    </row>
    <row r="102" spans="1:65" s="14" customFormat="1" ht="10.199999999999999">
      <c r="B102" s="216"/>
      <c r="C102" s="217"/>
      <c r="D102" s="201" t="s">
        <v>128</v>
      </c>
      <c r="E102" s="218" t="s">
        <v>19</v>
      </c>
      <c r="F102" s="219" t="s">
        <v>136</v>
      </c>
      <c r="G102" s="217"/>
      <c r="H102" s="220">
        <v>0.88600000000000001</v>
      </c>
      <c r="I102" s="221"/>
      <c r="J102" s="217"/>
      <c r="K102" s="217"/>
      <c r="L102" s="222"/>
      <c r="M102" s="223"/>
      <c r="N102" s="224"/>
      <c r="O102" s="224"/>
      <c r="P102" s="224"/>
      <c r="Q102" s="224"/>
      <c r="R102" s="224"/>
      <c r="S102" s="224"/>
      <c r="T102" s="225"/>
      <c r="AT102" s="226" t="s">
        <v>128</v>
      </c>
      <c r="AU102" s="226" t="s">
        <v>80</v>
      </c>
      <c r="AV102" s="14" t="s">
        <v>126</v>
      </c>
      <c r="AW102" s="14" t="s">
        <v>32</v>
      </c>
      <c r="AX102" s="14" t="s">
        <v>78</v>
      </c>
      <c r="AY102" s="226" t="s">
        <v>118</v>
      </c>
    </row>
    <row r="103" spans="1:65" s="2" customFormat="1" ht="32.4" customHeight="1">
      <c r="A103" s="35"/>
      <c r="B103" s="36"/>
      <c r="C103" s="188" t="s">
        <v>143</v>
      </c>
      <c r="D103" s="188" t="s">
        <v>121</v>
      </c>
      <c r="E103" s="189" t="s">
        <v>987</v>
      </c>
      <c r="F103" s="190" t="s">
        <v>988</v>
      </c>
      <c r="G103" s="191" t="s">
        <v>185</v>
      </c>
      <c r="H103" s="192">
        <v>199.4</v>
      </c>
      <c r="I103" s="193"/>
      <c r="J103" s="194">
        <f>ROUND(I103*H103,2)</f>
        <v>0</v>
      </c>
      <c r="K103" s="190" t="s">
        <v>19</v>
      </c>
      <c r="L103" s="40"/>
      <c r="M103" s="195" t="s">
        <v>19</v>
      </c>
      <c r="N103" s="196" t="s">
        <v>41</v>
      </c>
      <c r="O103" s="65"/>
      <c r="P103" s="197">
        <f>O103*H103</f>
        <v>0</v>
      </c>
      <c r="Q103" s="197">
        <v>0</v>
      </c>
      <c r="R103" s="197">
        <f>Q103*H103</f>
        <v>0</v>
      </c>
      <c r="S103" s="197">
        <v>0</v>
      </c>
      <c r="T103" s="198">
        <f>S103*H103</f>
        <v>0</v>
      </c>
      <c r="U103" s="35"/>
      <c r="V103" s="35"/>
      <c r="W103" s="35"/>
      <c r="X103" s="35"/>
      <c r="Y103" s="35"/>
      <c r="Z103" s="35"/>
      <c r="AA103" s="35"/>
      <c r="AB103" s="35"/>
      <c r="AC103" s="35"/>
      <c r="AD103" s="35"/>
      <c r="AE103" s="35"/>
      <c r="AR103" s="199" t="s">
        <v>126</v>
      </c>
      <c r="AT103" s="199" t="s">
        <v>121</v>
      </c>
      <c r="AU103" s="199" t="s">
        <v>80</v>
      </c>
      <c r="AY103" s="18" t="s">
        <v>118</v>
      </c>
      <c r="BE103" s="200">
        <f>IF(N103="základní",J103,0)</f>
        <v>0</v>
      </c>
      <c r="BF103" s="200">
        <f>IF(N103="snížená",J103,0)</f>
        <v>0</v>
      </c>
      <c r="BG103" s="200">
        <f>IF(N103="zákl. přenesená",J103,0)</f>
        <v>0</v>
      </c>
      <c r="BH103" s="200">
        <f>IF(N103="sníž. přenesená",J103,0)</f>
        <v>0</v>
      </c>
      <c r="BI103" s="200">
        <f>IF(N103="nulová",J103,0)</f>
        <v>0</v>
      </c>
      <c r="BJ103" s="18" t="s">
        <v>78</v>
      </c>
      <c r="BK103" s="200">
        <f>ROUND(I103*H103,2)</f>
        <v>0</v>
      </c>
      <c r="BL103" s="18" t="s">
        <v>126</v>
      </c>
      <c r="BM103" s="199" t="s">
        <v>158</v>
      </c>
    </row>
    <row r="104" spans="1:65" s="2" customFormat="1" ht="19.2">
      <c r="A104" s="35"/>
      <c r="B104" s="36"/>
      <c r="C104" s="37"/>
      <c r="D104" s="201" t="s">
        <v>127</v>
      </c>
      <c r="E104" s="37"/>
      <c r="F104" s="202" t="s">
        <v>988</v>
      </c>
      <c r="G104" s="37"/>
      <c r="H104" s="37"/>
      <c r="I104" s="109"/>
      <c r="J104" s="37"/>
      <c r="K104" s="37"/>
      <c r="L104" s="40"/>
      <c r="M104" s="203"/>
      <c r="N104" s="204"/>
      <c r="O104" s="65"/>
      <c r="P104" s="65"/>
      <c r="Q104" s="65"/>
      <c r="R104" s="65"/>
      <c r="S104" s="65"/>
      <c r="T104" s="66"/>
      <c r="U104" s="35"/>
      <c r="V104" s="35"/>
      <c r="W104" s="35"/>
      <c r="X104" s="35"/>
      <c r="Y104" s="35"/>
      <c r="Z104" s="35"/>
      <c r="AA104" s="35"/>
      <c r="AB104" s="35"/>
      <c r="AC104" s="35"/>
      <c r="AD104" s="35"/>
      <c r="AE104" s="35"/>
      <c r="AT104" s="18" t="s">
        <v>127</v>
      </c>
      <c r="AU104" s="18" t="s">
        <v>80</v>
      </c>
    </row>
    <row r="105" spans="1:65" s="13" customFormat="1" ht="10.199999999999999">
      <c r="B105" s="205"/>
      <c r="C105" s="206"/>
      <c r="D105" s="201" t="s">
        <v>128</v>
      </c>
      <c r="E105" s="207" t="s">
        <v>19</v>
      </c>
      <c r="F105" s="208" t="s">
        <v>989</v>
      </c>
      <c r="G105" s="206"/>
      <c r="H105" s="209">
        <v>199.4</v>
      </c>
      <c r="I105" s="210"/>
      <c r="J105" s="206"/>
      <c r="K105" s="206"/>
      <c r="L105" s="211"/>
      <c r="M105" s="212"/>
      <c r="N105" s="213"/>
      <c r="O105" s="213"/>
      <c r="P105" s="213"/>
      <c r="Q105" s="213"/>
      <c r="R105" s="213"/>
      <c r="S105" s="213"/>
      <c r="T105" s="214"/>
      <c r="AT105" s="215" t="s">
        <v>128</v>
      </c>
      <c r="AU105" s="215" t="s">
        <v>80</v>
      </c>
      <c r="AV105" s="13" t="s">
        <v>80</v>
      </c>
      <c r="AW105" s="13" t="s">
        <v>32</v>
      </c>
      <c r="AX105" s="13" t="s">
        <v>70</v>
      </c>
      <c r="AY105" s="215" t="s">
        <v>118</v>
      </c>
    </row>
    <row r="106" spans="1:65" s="14" customFormat="1" ht="10.199999999999999">
      <c r="B106" s="216"/>
      <c r="C106" s="217"/>
      <c r="D106" s="201" t="s">
        <v>128</v>
      </c>
      <c r="E106" s="218" t="s">
        <v>19</v>
      </c>
      <c r="F106" s="219" t="s">
        <v>136</v>
      </c>
      <c r="G106" s="217"/>
      <c r="H106" s="220">
        <v>199.4</v>
      </c>
      <c r="I106" s="221"/>
      <c r="J106" s="217"/>
      <c r="K106" s="217"/>
      <c r="L106" s="222"/>
      <c r="M106" s="223"/>
      <c r="N106" s="224"/>
      <c r="O106" s="224"/>
      <c r="P106" s="224"/>
      <c r="Q106" s="224"/>
      <c r="R106" s="224"/>
      <c r="S106" s="224"/>
      <c r="T106" s="225"/>
      <c r="AT106" s="226" t="s">
        <v>128</v>
      </c>
      <c r="AU106" s="226" t="s">
        <v>80</v>
      </c>
      <c r="AV106" s="14" t="s">
        <v>126</v>
      </c>
      <c r="AW106" s="14" t="s">
        <v>32</v>
      </c>
      <c r="AX106" s="14" t="s">
        <v>78</v>
      </c>
      <c r="AY106" s="226" t="s">
        <v>118</v>
      </c>
    </row>
    <row r="107" spans="1:65" s="12" customFormat="1" ht="25.95" customHeight="1">
      <c r="B107" s="172"/>
      <c r="C107" s="173"/>
      <c r="D107" s="174" t="s">
        <v>69</v>
      </c>
      <c r="E107" s="175" t="s">
        <v>712</v>
      </c>
      <c r="F107" s="175" t="s">
        <v>713</v>
      </c>
      <c r="G107" s="173"/>
      <c r="H107" s="173"/>
      <c r="I107" s="176"/>
      <c r="J107" s="177">
        <f>BK107</f>
        <v>0</v>
      </c>
      <c r="K107" s="173"/>
      <c r="L107" s="178"/>
      <c r="M107" s="179"/>
      <c r="N107" s="180"/>
      <c r="O107" s="180"/>
      <c r="P107" s="181">
        <f>SUM(P108:P117)</f>
        <v>0</v>
      </c>
      <c r="Q107" s="180"/>
      <c r="R107" s="181">
        <f>SUM(R108:R117)</f>
        <v>0</v>
      </c>
      <c r="S107" s="180"/>
      <c r="T107" s="182">
        <f>SUM(T108:T117)</f>
        <v>0</v>
      </c>
      <c r="AR107" s="183" t="s">
        <v>126</v>
      </c>
      <c r="AT107" s="184" t="s">
        <v>69</v>
      </c>
      <c r="AU107" s="184" t="s">
        <v>70</v>
      </c>
      <c r="AY107" s="183" t="s">
        <v>118</v>
      </c>
      <c r="BK107" s="185">
        <f>SUM(BK108:BK117)</f>
        <v>0</v>
      </c>
    </row>
    <row r="108" spans="1:65" s="2" customFormat="1" ht="32.4" customHeight="1">
      <c r="A108" s="35"/>
      <c r="B108" s="36"/>
      <c r="C108" s="188" t="s">
        <v>171</v>
      </c>
      <c r="D108" s="188" t="s">
        <v>121</v>
      </c>
      <c r="E108" s="189" t="s">
        <v>872</v>
      </c>
      <c r="F108" s="190" t="s">
        <v>873</v>
      </c>
      <c r="G108" s="191" t="s">
        <v>152</v>
      </c>
      <c r="H108" s="192">
        <v>222.53700000000001</v>
      </c>
      <c r="I108" s="193"/>
      <c r="J108" s="194">
        <f>ROUND(I108*H108,2)</f>
        <v>0</v>
      </c>
      <c r="K108" s="190" t="s">
        <v>125</v>
      </c>
      <c r="L108" s="40"/>
      <c r="M108" s="195" t="s">
        <v>19</v>
      </c>
      <c r="N108" s="196" t="s">
        <v>41</v>
      </c>
      <c r="O108" s="65"/>
      <c r="P108" s="197">
        <f>O108*H108</f>
        <v>0</v>
      </c>
      <c r="Q108" s="197">
        <v>0</v>
      </c>
      <c r="R108" s="197">
        <f>Q108*H108</f>
        <v>0</v>
      </c>
      <c r="S108" s="197">
        <v>0</v>
      </c>
      <c r="T108" s="198">
        <f>S108*H108</f>
        <v>0</v>
      </c>
      <c r="U108" s="35"/>
      <c r="V108" s="35"/>
      <c r="W108" s="35"/>
      <c r="X108" s="35"/>
      <c r="Y108" s="35"/>
      <c r="Z108" s="35"/>
      <c r="AA108" s="35"/>
      <c r="AB108" s="35"/>
      <c r="AC108" s="35"/>
      <c r="AD108" s="35"/>
      <c r="AE108" s="35"/>
      <c r="AR108" s="199" t="s">
        <v>717</v>
      </c>
      <c r="AT108" s="199" t="s">
        <v>121</v>
      </c>
      <c r="AU108" s="199" t="s">
        <v>78</v>
      </c>
      <c r="AY108" s="18" t="s">
        <v>118</v>
      </c>
      <c r="BE108" s="200">
        <f>IF(N108="základní",J108,0)</f>
        <v>0</v>
      </c>
      <c r="BF108" s="200">
        <f>IF(N108="snížená",J108,0)</f>
        <v>0</v>
      </c>
      <c r="BG108" s="200">
        <f>IF(N108="zákl. přenesená",J108,0)</f>
        <v>0</v>
      </c>
      <c r="BH108" s="200">
        <f>IF(N108="sníž. přenesená",J108,0)</f>
        <v>0</v>
      </c>
      <c r="BI108" s="200">
        <f>IF(N108="nulová",J108,0)</f>
        <v>0</v>
      </c>
      <c r="BJ108" s="18" t="s">
        <v>78</v>
      </c>
      <c r="BK108" s="200">
        <f>ROUND(I108*H108,2)</f>
        <v>0</v>
      </c>
      <c r="BL108" s="18" t="s">
        <v>717</v>
      </c>
      <c r="BM108" s="199" t="s">
        <v>174</v>
      </c>
    </row>
    <row r="109" spans="1:65" s="2" customFormat="1" ht="28.8">
      <c r="A109" s="35"/>
      <c r="B109" s="36"/>
      <c r="C109" s="37"/>
      <c r="D109" s="201" t="s">
        <v>127</v>
      </c>
      <c r="E109" s="37"/>
      <c r="F109" s="202" t="s">
        <v>875</v>
      </c>
      <c r="G109" s="37"/>
      <c r="H109" s="37"/>
      <c r="I109" s="109"/>
      <c r="J109" s="37"/>
      <c r="K109" s="37"/>
      <c r="L109" s="40"/>
      <c r="M109" s="203"/>
      <c r="N109" s="204"/>
      <c r="O109" s="65"/>
      <c r="P109" s="65"/>
      <c r="Q109" s="65"/>
      <c r="R109" s="65"/>
      <c r="S109" s="65"/>
      <c r="T109" s="66"/>
      <c r="U109" s="35"/>
      <c r="V109" s="35"/>
      <c r="W109" s="35"/>
      <c r="X109" s="35"/>
      <c r="Y109" s="35"/>
      <c r="Z109" s="35"/>
      <c r="AA109" s="35"/>
      <c r="AB109" s="35"/>
      <c r="AC109" s="35"/>
      <c r="AD109" s="35"/>
      <c r="AE109" s="35"/>
      <c r="AT109" s="18" t="s">
        <v>127</v>
      </c>
      <c r="AU109" s="18" t="s">
        <v>78</v>
      </c>
    </row>
    <row r="110" spans="1:65" s="2" customFormat="1" ht="21.6" customHeight="1">
      <c r="A110" s="35"/>
      <c r="B110" s="36"/>
      <c r="C110" s="188" t="s">
        <v>188</v>
      </c>
      <c r="D110" s="188" t="s">
        <v>121</v>
      </c>
      <c r="E110" s="189" t="s">
        <v>912</v>
      </c>
      <c r="F110" s="190" t="s">
        <v>913</v>
      </c>
      <c r="G110" s="191" t="s">
        <v>233</v>
      </c>
      <c r="H110" s="192">
        <v>1</v>
      </c>
      <c r="I110" s="193"/>
      <c r="J110" s="194">
        <f>ROUND(I110*H110,2)</f>
        <v>0</v>
      </c>
      <c r="K110" s="190" t="s">
        <v>125</v>
      </c>
      <c r="L110" s="40"/>
      <c r="M110" s="195" t="s">
        <v>19</v>
      </c>
      <c r="N110" s="196" t="s">
        <v>41</v>
      </c>
      <c r="O110" s="65"/>
      <c r="P110" s="197">
        <f>O110*H110</f>
        <v>0</v>
      </c>
      <c r="Q110" s="197">
        <v>0</v>
      </c>
      <c r="R110" s="197">
        <f>Q110*H110</f>
        <v>0</v>
      </c>
      <c r="S110" s="197">
        <v>0</v>
      </c>
      <c r="T110" s="198">
        <f>S110*H110</f>
        <v>0</v>
      </c>
      <c r="U110" s="35"/>
      <c r="V110" s="35"/>
      <c r="W110" s="35"/>
      <c r="X110" s="35"/>
      <c r="Y110" s="35"/>
      <c r="Z110" s="35"/>
      <c r="AA110" s="35"/>
      <c r="AB110" s="35"/>
      <c r="AC110" s="35"/>
      <c r="AD110" s="35"/>
      <c r="AE110" s="35"/>
      <c r="AR110" s="199" t="s">
        <v>717</v>
      </c>
      <c r="AT110" s="199" t="s">
        <v>121</v>
      </c>
      <c r="AU110" s="199" t="s">
        <v>78</v>
      </c>
      <c r="AY110" s="18" t="s">
        <v>118</v>
      </c>
      <c r="BE110" s="200">
        <f>IF(N110="základní",J110,0)</f>
        <v>0</v>
      </c>
      <c r="BF110" s="200">
        <f>IF(N110="snížená",J110,0)</f>
        <v>0</v>
      </c>
      <c r="BG110" s="200">
        <f>IF(N110="zákl. přenesená",J110,0)</f>
        <v>0</v>
      </c>
      <c r="BH110" s="200">
        <f>IF(N110="sníž. přenesená",J110,0)</f>
        <v>0</v>
      </c>
      <c r="BI110" s="200">
        <f>IF(N110="nulová",J110,0)</f>
        <v>0</v>
      </c>
      <c r="BJ110" s="18" t="s">
        <v>78</v>
      </c>
      <c r="BK110" s="200">
        <f>ROUND(I110*H110,2)</f>
        <v>0</v>
      </c>
      <c r="BL110" s="18" t="s">
        <v>717</v>
      </c>
      <c r="BM110" s="199" t="s">
        <v>186</v>
      </c>
    </row>
    <row r="111" spans="1:65" s="2" customFormat="1" ht="19.2">
      <c r="A111" s="35"/>
      <c r="B111" s="36"/>
      <c r="C111" s="37"/>
      <c r="D111" s="201" t="s">
        <v>127</v>
      </c>
      <c r="E111" s="37"/>
      <c r="F111" s="202" t="s">
        <v>913</v>
      </c>
      <c r="G111" s="37"/>
      <c r="H111" s="37"/>
      <c r="I111" s="109"/>
      <c r="J111" s="37"/>
      <c r="K111" s="37"/>
      <c r="L111" s="40"/>
      <c r="M111" s="203"/>
      <c r="N111" s="204"/>
      <c r="O111" s="65"/>
      <c r="P111" s="65"/>
      <c r="Q111" s="65"/>
      <c r="R111" s="65"/>
      <c r="S111" s="65"/>
      <c r="T111" s="66"/>
      <c r="U111" s="35"/>
      <c r="V111" s="35"/>
      <c r="W111" s="35"/>
      <c r="X111" s="35"/>
      <c r="Y111" s="35"/>
      <c r="Z111" s="35"/>
      <c r="AA111" s="35"/>
      <c r="AB111" s="35"/>
      <c r="AC111" s="35"/>
      <c r="AD111" s="35"/>
      <c r="AE111" s="35"/>
      <c r="AT111" s="18" t="s">
        <v>127</v>
      </c>
      <c r="AU111" s="18" t="s">
        <v>78</v>
      </c>
    </row>
    <row r="112" spans="1:65" s="13" customFormat="1" ht="10.199999999999999">
      <c r="B112" s="205"/>
      <c r="C112" s="206"/>
      <c r="D112" s="201" t="s">
        <v>128</v>
      </c>
      <c r="E112" s="207" t="s">
        <v>19</v>
      </c>
      <c r="F112" s="208" t="s">
        <v>990</v>
      </c>
      <c r="G112" s="206"/>
      <c r="H112" s="209">
        <v>1</v>
      </c>
      <c r="I112" s="210"/>
      <c r="J112" s="206"/>
      <c r="K112" s="206"/>
      <c r="L112" s="211"/>
      <c r="M112" s="212"/>
      <c r="N112" s="213"/>
      <c r="O112" s="213"/>
      <c r="P112" s="213"/>
      <c r="Q112" s="213"/>
      <c r="R112" s="213"/>
      <c r="S112" s="213"/>
      <c r="T112" s="214"/>
      <c r="AT112" s="215" t="s">
        <v>128</v>
      </c>
      <c r="AU112" s="215" t="s">
        <v>78</v>
      </c>
      <c r="AV112" s="13" t="s">
        <v>80</v>
      </c>
      <c r="AW112" s="13" t="s">
        <v>32</v>
      </c>
      <c r="AX112" s="13" t="s">
        <v>70</v>
      </c>
      <c r="AY112" s="215" t="s">
        <v>118</v>
      </c>
    </row>
    <row r="113" spans="1:65" s="14" customFormat="1" ht="10.199999999999999">
      <c r="B113" s="216"/>
      <c r="C113" s="217"/>
      <c r="D113" s="201" t="s">
        <v>128</v>
      </c>
      <c r="E113" s="218" t="s">
        <v>19</v>
      </c>
      <c r="F113" s="219" t="s">
        <v>136</v>
      </c>
      <c r="G113" s="217"/>
      <c r="H113" s="220">
        <v>1</v>
      </c>
      <c r="I113" s="221"/>
      <c r="J113" s="217"/>
      <c r="K113" s="217"/>
      <c r="L113" s="222"/>
      <c r="M113" s="223"/>
      <c r="N113" s="224"/>
      <c r="O113" s="224"/>
      <c r="P113" s="224"/>
      <c r="Q113" s="224"/>
      <c r="R113" s="224"/>
      <c r="S113" s="224"/>
      <c r="T113" s="225"/>
      <c r="AT113" s="226" t="s">
        <v>128</v>
      </c>
      <c r="AU113" s="226" t="s">
        <v>78</v>
      </c>
      <c r="AV113" s="14" t="s">
        <v>126</v>
      </c>
      <c r="AW113" s="14" t="s">
        <v>32</v>
      </c>
      <c r="AX113" s="14" t="s">
        <v>78</v>
      </c>
      <c r="AY113" s="226" t="s">
        <v>118</v>
      </c>
    </row>
    <row r="114" spans="1:65" s="2" customFormat="1" ht="21.6" customHeight="1">
      <c r="A114" s="35"/>
      <c r="B114" s="36"/>
      <c r="C114" s="188" t="s">
        <v>147</v>
      </c>
      <c r="D114" s="188" t="s">
        <v>121</v>
      </c>
      <c r="E114" s="189" t="s">
        <v>917</v>
      </c>
      <c r="F114" s="190" t="s">
        <v>918</v>
      </c>
      <c r="G114" s="191" t="s">
        <v>233</v>
      </c>
      <c r="H114" s="192">
        <v>2</v>
      </c>
      <c r="I114" s="193"/>
      <c r="J114" s="194">
        <f>ROUND(I114*H114,2)</f>
        <v>0</v>
      </c>
      <c r="K114" s="190" t="s">
        <v>125</v>
      </c>
      <c r="L114" s="40"/>
      <c r="M114" s="195" t="s">
        <v>19</v>
      </c>
      <c r="N114" s="196" t="s">
        <v>41</v>
      </c>
      <c r="O114" s="65"/>
      <c r="P114" s="197">
        <f>O114*H114</f>
        <v>0</v>
      </c>
      <c r="Q114" s="197">
        <v>0</v>
      </c>
      <c r="R114" s="197">
        <f>Q114*H114</f>
        <v>0</v>
      </c>
      <c r="S114" s="197">
        <v>0</v>
      </c>
      <c r="T114" s="198">
        <f>S114*H114</f>
        <v>0</v>
      </c>
      <c r="U114" s="35"/>
      <c r="V114" s="35"/>
      <c r="W114" s="35"/>
      <c r="X114" s="35"/>
      <c r="Y114" s="35"/>
      <c r="Z114" s="35"/>
      <c r="AA114" s="35"/>
      <c r="AB114" s="35"/>
      <c r="AC114" s="35"/>
      <c r="AD114" s="35"/>
      <c r="AE114" s="35"/>
      <c r="AR114" s="199" t="s">
        <v>717</v>
      </c>
      <c r="AT114" s="199" t="s">
        <v>121</v>
      </c>
      <c r="AU114" s="199" t="s">
        <v>78</v>
      </c>
      <c r="AY114" s="18" t="s">
        <v>118</v>
      </c>
      <c r="BE114" s="200">
        <f>IF(N114="základní",J114,0)</f>
        <v>0</v>
      </c>
      <c r="BF114" s="200">
        <f>IF(N114="snížená",J114,0)</f>
        <v>0</v>
      </c>
      <c r="BG114" s="200">
        <f>IF(N114="zákl. přenesená",J114,0)</f>
        <v>0</v>
      </c>
      <c r="BH114" s="200">
        <f>IF(N114="sníž. přenesená",J114,0)</f>
        <v>0</v>
      </c>
      <c r="BI114" s="200">
        <f>IF(N114="nulová",J114,0)</f>
        <v>0</v>
      </c>
      <c r="BJ114" s="18" t="s">
        <v>78</v>
      </c>
      <c r="BK114" s="200">
        <f>ROUND(I114*H114,2)</f>
        <v>0</v>
      </c>
      <c r="BL114" s="18" t="s">
        <v>717</v>
      </c>
      <c r="BM114" s="199" t="s">
        <v>191</v>
      </c>
    </row>
    <row r="115" spans="1:65" s="2" customFormat="1" ht="19.2">
      <c r="A115" s="35"/>
      <c r="B115" s="36"/>
      <c r="C115" s="37"/>
      <c r="D115" s="201" t="s">
        <v>127</v>
      </c>
      <c r="E115" s="37"/>
      <c r="F115" s="202" t="s">
        <v>918</v>
      </c>
      <c r="G115" s="37"/>
      <c r="H115" s="37"/>
      <c r="I115" s="109"/>
      <c r="J115" s="37"/>
      <c r="K115" s="37"/>
      <c r="L115" s="40"/>
      <c r="M115" s="203"/>
      <c r="N115" s="204"/>
      <c r="O115" s="65"/>
      <c r="P115" s="65"/>
      <c r="Q115" s="65"/>
      <c r="R115" s="65"/>
      <c r="S115" s="65"/>
      <c r="T115" s="66"/>
      <c r="U115" s="35"/>
      <c r="V115" s="35"/>
      <c r="W115" s="35"/>
      <c r="X115" s="35"/>
      <c r="Y115" s="35"/>
      <c r="Z115" s="35"/>
      <c r="AA115" s="35"/>
      <c r="AB115" s="35"/>
      <c r="AC115" s="35"/>
      <c r="AD115" s="35"/>
      <c r="AE115" s="35"/>
      <c r="AT115" s="18" t="s">
        <v>127</v>
      </c>
      <c r="AU115" s="18" t="s">
        <v>78</v>
      </c>
    </row>
    <row r="116" spans="1:65" s="13" customFormat="1" ht="10.199999999999999">
      <c r="B116" s="205"/>
      <c r="C116" s="206"/>
      <c r="D116" s="201" t="s">
        <v>128</v>
      </c>
      <c r="E116" s="207" t="s">
        <v>19</v>
      </c>
      <c r="F116" s="208" t="s">
        <v>991</v>
      </c>
      <c r="G116" s="206"/>
      <c r="H116" s="209">
        <v>2</v>
      </c>
      <c r="I116" s="210"/>
      <c r="J116" s="206"/>
      <c r="K116" s="206"/>
      <c r="L116" s="211"/>
      <c r="M116" s="212"/>
      <c r="N116" s="213"/>
      <c r="O116" s="213"/>
      <c r="P116" s="213"/>
      <c r="Q116" s="213"/>
      <c r="R116" s="213"/>
      <c r="S116" s="213"/>
      <c r="T116" s="214"/>
      <c r="AT116" s="215" t="s">
        <v>128</v>
      </c>
      <c r="AU116" s="215" t="s">
        <v>78</v>
      </c>
      <c r="AV116" s="13" t="s">
        <v>80</v>
      </c>
      <c r="AW116" s="13" t="s">
        <v>32</v>
      </c>
      <c r="AX116" s="13" t="s">
        <v>70</v>
      </c>
      <c r="AY116" s="215" t="s">
        <v>118</v>
      </c>
    </row>
    <row r="117" spans="1:65" s="14" customFormat="1" ht="10.199999999999999">
      <c r="B117" s="216"/>
      <c r="C117" s="217"/>
      <c r="D117" s="201" t="s">
        <v>128</v>
      </c>
      <c r="E117" s="218" t="s">
        <v>19</v>
      </c>
      <c r="F117" s="219" t="s">
        <v>136</v>
      </c>
      <c r="G117" s="217"/>
      <c r="H117" s="220">
        <v>2</v>
      </c>
      <c r="I117" s="221"/>
      <c r="J117" s="217"/>
      <c r="K117" s="217"/>
      <c r="L117" s="222"/>
      <c r="M117" s="247"/>
      <c r="N117" s="248"/>
      <c r="O117" s="248"/>
      <c r="P117" s="248"/>
      <c r="Q117" s="248"/>
      <c r="R117" s="248"/>
      <c r="S117" s="248"/>
      <c r="T117" s="249"/>
      <c r="AT117" s="226" t="s">
        <v>128</v>
      </c>
      <c r="AU117" s="226" t="s">
        <v>78</v>
      </c>
      <c r="AV117" s="14" t="s">
        <v>126</v>
      </c>
      <c r="AW117" s="14" t="s">
        <v>32</v>
      </c>
      <c r="AX117" s="14" t="s">
        <v>78</v>
      </c>
      <c r="AY117" s="226" t="s">
        <v>118</v>
      </c>
    </row>
    <row r="118" spans="1:65" s="2" customFormat="1" ht="6.9" customHeight="1">
      <c r="A118" s="35"/>
      <c r="B118" s="48"/>
      <c r="C118" s="49"/>
      <c r="D118" s="49"/>
      <c r="E118" s="49"/>
      <c r="F118" s="49"/>
      <c r="G118" s="49"/>
      <c r="H118" s="49"/>
      <c r="I118" s="137"/>
      <c r="J118" s="49"/>
      <c r="K118" s="49"/>
      <c r="L118" s="40"/>
      <c r="M118" s="35"/>
      <c r="O118" s="35"/>
      <c r="P118" s="35"/>
      <c r="Q118" s="35"/>
      <c r="R118" s="35"/>
      <c r="S118" s="35"/>
      <c r="T118" s="35"/>
      <c r="U118" s="35"/>
      <c r="V118" s="35"/>
      <c r="W118" s="35"/>
      <c r="X118" s="35"/>
      <c r="Y118" s="35"/>
      <c r="Z118" s="35"/>
      <c r="AA118" s="35"/>
      <c r="AB118" s="35"/>
      <c r="AC118" s="35"/>
      <c r="AD118" s="35"/>
      <c r="AE118" s="35"/>
    </row>
  </sheetData>
  <sheetProtection algorithmName="SHA-512" hashValue="llpp5LYY7pst6FgWjrNlY2HrLIfLNU3EvIL14HwY5Nzrs2IePb4LC/VkjwJiRb7CTZ88cbv8ui7MMSryNYqsmw==" saltValue="N40/WU+Q6oMUI9QDxjhmdRvuCq5MM56qO3LYyjxa0Y1eGRy1milmy5jJJYnrI8uGt6h2Ccf9eB/hJOFuCSimHw==" spinCount="100000" sheet="1" objects="1" scenarios="1" formatColumns="0" formatRows="0" autoFilter="0"/>
  <autoFilter ref="C81:K117"/>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3"/>
  <sheetViews>
    <sheetView showGridLines="0" workbookViewId="0">
      <selection activeCell="G1" sqref="G1:K1048576"/>
    </sheetView>
  </sheetViews>
  <sheetFormatPr defaultRowHeight="13.8"/>
  <cols>
    <col min="1" max="1" width="7.140625" style="1" customWidth="1"/>
    <col min="2" max="2" width="1.42578125" style="1" customWidth="1"/>
    <col min="3" max="3" width="3.5703125" style="1" customWidth="1"/>
    <col min="4" max="4" width="3.7109375" style="1" customWidth="1"/>
    <col min="5" max="5" width="14.7109375" style="1" customWidth="1"/>
    <col min="6" max="6" width="43.5703125" style="1" customWidth="1"/>
    <col min="7" max="7" width="9" style="1" bestFit="1" customWidth="1"/>
    <col min="8" max="8" width="14.5703125" style="1" bestFit="1" customWidth="1"/>
    <col min="9" max="9" width="18.5703125" style="102" bestFit="1" customWidth="1"/>
    <col min="10" max="10" width="19.42578125" style="1" bestFit="1" customWidth="1"/>
    <col min="11" max="11" width="22.85546875" style="1" bestFit="1" customWidth="1"/>
    <col min="12" max="12" width="8" style="1" customWidth="1"/>
    <col min="13" max="13" width="9.28515625" style="1" hidden="1" customWidth="1"/>
    <col min="14" max="14" width="9.140625" style="1" hidden="1"/>
    <col min="15" max="20" width="12.140625" style="1" hidden="1" customWidth="1"/>
    <col min="21" max="21" width="14"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44" max="65" width="9.140625" style="1" hidden="1"/>
  </cols>
  <sheetData>
    <row r="2" spans="1:46" s="1" customFormat="1" ht="36.9" customHeight="1">
      <c r="I2" s="102"/>
      <c r="L2" s="343"/>
      <c r="M2" s="343"/>
      <c r="N2" s="343"/>
      <c r="O2" s="343"/>
      <c r="P2" s="343"/>
      <c r="Q2" s="343"/>
      <c r="R2" s="343"/>
      <c r="S2" s="343"/>
      <c r="T2" s="343"/>
      <c r="U2" s="343"/>
      <c r="V2" s="343"/>
      <c r="AT2" s="18" t="s">
        <v>89</v>
      </c>
    </row>
    <row r="3" spans="1:46" s="1" customFormat="1" ht="6.9" customHeight="1">
      <c r="B3" s="103"/>
      <c r="C3" s="104"/>
      <c r="D3" s="104"/>
      <c r="E3" s="104"/>
      <c r="F3" s="104"/>
      <c r="G3" s="104"/>
      <c r="H3" s="104"/>
      <c r="I3" s="105"/>
      <c r="J3" s="104"/>
      <c r="K3" s="104"/>
      <c r="L3" s="21"/>
      <c r="AT3" s="18" t="s">
        <v>80</v>
      </c>
    </row>
    <row r="4" spans="1:46" s="1" customFormat="1" ht="24.9" customHeight="1">
      <c r="B4" s="21"/>
      <c r="D4" s="106" t="s">
        <v>93</v>
      </c>
      <c r="I4" s="102"/>
      <c r="L4" s="21"/>
      <c r="M4" s="107" t="s">
        <v>10</v>
      </c>
      <c r="AT4" s="18" t="s">
        <v>4</v>
      </c>
    </row>
    <row r="5" spans="1:46" s="1" customFormat="1" ht="6.9" customHeight="1">
      <c r="B5" s="21"/>
      <c r="I5" s="102"/>
      <c r="L5" s="21"/>
    </row>
    <row r="6" spans="1:46" s="1" customFormat="1" ht="12" customHeight="1">
      <c r="B6" s="21"/>
      <c r="D6" s="108" t="s">
        <v>16</v>
      </c>
      <c r="I6" s="102"/>
      <c r="L6" s="21"/>
    </row>
    <row r="7" spans="1:46" s="1" customFormat="1" ht="14.4" customHeight="1">
      <c r="B7" s="21"/>
      <c r="E7" s="372" t="str">
        <f>'Rekapitulace zakázky'!K6</f>
        <v>Oprava kolejí a výhybek v žst. Česká Skalice</v>
      </c>
      <c r="F7" s="373"/>
      <c r="G7" s="373"/>
      <c r="H7" s="373"/>
      <c r="I7" s="102"/>
      <c r="L7" s="21"/>
    </row>
    <row r="8" spans="1:46" s="2" customFormat="1" ht="12" customHeight="1">
      <c r="A8" s="35"/>
      <c r="B8" s="40"/>
      <c r="C8" s="35"/>
      <c r="D8" s="108" t="s">
        <v>94</v>
      </c>
      <c r="E8" s="35"/>
      <c r="F8" s="35"/>
      <c r="G8" s="35"/>
      <c r="H8" s="35"/>
      <c r="I8" s="109"/>
      <c r="J8" s="35"/>
      <c r="K8" s="35"/>
      <c r="L8" s="110"/>
      <c r="S8" s="35"/>
      <c r="T8" s="35"/>
      <c r="U8" s="35"/>
      <c r="V8" s="35"/>
      <c r="W8" s="35"/>
      <c r="X8" s="35"/>
      <c r="Y8" s="35"/>
      <c r="Z8" s="35"/>
      <c r="AA8" s="35"/>
      <c r="AB8" s="35"/>
      <c r="AC8" s="35"/>
      <c r="AD8" s="35"/>
      <c r="AE8" s="35"/>
    </row>
    <row r="9" spans="1:46" s="2" customFormat="1" ht="14.4" customHeight="1">
      <c r="A9" s="35"/>
      <c r="B9" s="40"/>
      <c r="C9" s="35"/>
      <c r="D9" s="35"/>
      <c r="E9" s="374" t="s">
        <v>992</v>
      </c>
      <c r="F9" s="375"/>
      <c r="G9" s="375"/>
      <c r="H9" s="375"/>
      <c r="I9" s="109"/>
      <c r="J9" s="35"/>
      <c r="K9" s="35"/>
      <c r="L9" s="110"/>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27</v>
      </c>
      <c r="G12" s="35"/>
      <c r="H12" s="35"/>
      <c r="I12" s="112" t="s">
        <v>23</v>
      </c>
      <c r="J12" s="113" t="str">
        <f>'Rekapitulace zakázky'!AN8</f>
        <v>28. 8. 2019</v>
      </c>
      <c r="K12" s="35"/>
      <c r="L12" s="110"/>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25</v>
      </c>
      <c r="E14" s="35"/>
      <c r="F14" s="35"/>
      <c r="G14" s="35"/>
      <c r="H14" s="35"/>
      <c r="I14" s="112" t="s">
        <v>26</v>
      </c>
      <c r="J14" s="111" t="str">
        <f>IF('Rekapitulace zakázky'!AN10="","",'Rekapitulace zakázky'!AN10)</f>
        <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tr">
        <f>IF('Rekapitulace zakázky'!E11="","",'Rekapitulace zakázky'!E11)</f>
        <v xml:space="preserve"> </v>
      </c>
      <c r="F15" s="35"/>
      <c r="G15" s="35"/>
      <c r="H15" s="35"/>
      <c r="I15" s="112" t="s">
        <v>28</v>
      </c>
      <c r="J15" s="111" t="str">
        <f>IF('Rekapitulace zakázky'!AN11="","",'Rekapitulace zakázky'!AN11)</f>
        <v/>
      </c>
      <c r="K15" s="35"/>
      <c r="L15" s="110"/>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zakázky'!AN13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76" t="str">
        <f>'Rekapitulace zakázky'!E14</f>
        <v>Vyplň údaj</v>
      </c>
      <c r="F18" s="377"/>
      <c r="G18" s="377"/>
      <c r="H18" s="377"/>
      <c r="I18" s="112" t="s">
        <v>28</v>
      </c>
      <c r="J18" s="31" t="str">
        <f>'Rekapitulace zakázky'!AN14</f>
        <v>Vyplň údaj</v>
      </c>
      <c r="K18" s="35"/>
      <c r="L18" s="110"/>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tr">
        <f>IF('Rekapitulace zakázky'!AN16="","",'Rekapitulace zakázky'!AN16)</f>
        <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tr">
        <f>IF('Rekapitulace zakázky'!E17="","",'Rekapitulace zakázky'!E17)</f>
        <v xml:space="preserve"> </v>
      </c>
      <c r="F21" s="35"/>
      <c r="G21" s="35"/>
      <c r="H21" s="35"/>
      <c r="I21" s="112" t="s">
        <v>28</v>
      </c>
      <c r="J21" s="111" t="str">
        <f>IF('Rekapitulace zakázky'!AN17="","",'Rekapitulace zakázky'!AN17)</f>
        <v/>
      </c>
      <c r="K21" s="35"/>
      <c r="L21" s="110"/>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33</v>
      </c>
      <c r="E23" s="35"/>
      <c r="F23" s="35"/>
      <c r="G23" s="35"/>
      <c r="H23" s="35"/>
      <c r="I23" s="112" t="s">
        <v>26</v>
      </c>
      <c r="J23" s="111" t="str">
        <f>IF('Rekapitulace zakázky'!AN19="","",'Rekapitulace zakázky'!AN19)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zakázky'!E20="","",'Rekapitulace zakázky'!E20)</f>
        <v xml:space="preserve"> </v>
      </c>
      <c r="F24" s="35"/>
      <c r="G24" s="35"/>
      <c r="H24" s="35"/>
      <c r="I24" s="112" t="s">
        <v>28</v>
      </c>
      <c r="J24" s="111" t="str">
        <f>IF('Rekapitulace zakázky'!AN20="","",'Rekapitulace zakázky'!AN20)</f>
        <v/>
      </c>
      <c r="K24" s="35"/>
      <c r="L24" s="110"/>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34</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4.4" customHeight="1">
      <c r="A27" s="114"/>
      <c r="B27" s="115"/>
      <c r="C27" s="114"/>
      <c r="D27" s="114"/>
      <c r="E27" s="378" t="s">
        <v>19</v>
      </c>
      <c r="F27" s="378"/>
      <c r="G27" s="378"/>
      <c r="H27" s="378"/>
      <c r="I27" s="116"/>
      <c r="J27" s="114"/>
      <c r="K27" s="114"/>
      <c r="L27" s="117"/>
      <c r="S27" s="114"/>
      <c r="T27" s="114"/>
      <c r="U27" s="114"/>
      <c r="V27" s="114"/>
      <c r="W27" s="114"/>
      <c r="X27" s="114"/>
      <c r="Y27" s="114"/>
      <c r="Z27" s="114"/>
      <c r="AA27" s="114"/>
      <c r="AB27" s="114"/>
      <c r="AC27" s="114"/>
      <c r="AD27" s="114"/>
      <c r="AE27" s="114"/>
    </row>
    <row r="28" spans="1:31" s="2" customFormat="1" ht="6.9"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36</v>
      </c>
      <c r="E30" s="35"/>
      <c r="F30" s="35"/>
      <c r="G30" s="35"/>
      <c r="H30" s="35"/>
      <c r="I30" s="109"/>
      <c r="J30" s="121">
        <f>ROUND(J81, 2)</f>
        <v>0</v>
      </c>
      <c r="K30" s="35"/>
      <c r="L30" s="110"/>
      <c r="S30" s="35"/>
      <c r="T30" s="35"/>
      <c r="U30" s="35"/>
      <c r="V30" s="35"/>
      <c r="W30" s="35"/>
      <c r="X30" s="35"/>
      <c r="Y30" s="35"/>
      <c r="Z30" s="35"/>
      <c r="AA30" s="35"/>
      <c r="AB30" s="35"/>
      <c r="AC30" s="35"/>
      <c r="AD30" s="35"/>
      <c r="AE30" s="35"/>
    </row>
    <row r="31" spans="1:31" s="2" customFormat="1" ht="6.9"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 customHeight="1">
      <c r="A32" s="35"/>
      <c r="B32" s="40"/>
      <c r="C32" s="35"/>
      <c r="D32" s="35"/>
      <c r="E32" s="35"/>
      <c r="F32" s="122" t="s">
        <v>38</v>
      </c>
      <c r="G32" s="35"/>
      <c r="H32" s="35"/>
      <c r="I32" s="123" t="s">
        <v>37</v>
      </c>
      <c r="J32" s="122" t="s">
        <v>39</v>
      </c>
      <c r="K32" s="35"/>
      <c r="L32" s="110"/>
      <c r="S32" s="35"/>
      <c r="T32" s="35"/>
      <c r="U32" s="35"/>
      <c r="V32" s="35"/>
      <c r="W32" s="35"/>
      <c r="X32" s="35"/>
      <c r="Y32" s="35"/>
      <c r="Z32" s="35"/>
      <c r="AA32" s="35"/>
      <c r="AB32" s="35"/>
      <c r="AC32" s="35"/>
      <c r="AD32" s="35"/>
      <c r="AE32" s="35"/>
    </row>
    <row r="33" spans="1:31" s="2" customFormat="1" ht="14.4" customHeight="1">
      <c r="A33" s="35"/>
      <c r="B33" s="40"/>
      <c r="C33" s="35"/>
      <c r="D33" s="124" t="s">
        <v>40</v>
      </c>
      <c r="E33" s="108" t="s">
        <v>41</v>
      </c>
      <c r="F33" s="125">
        <f>ROUND((SUM(BE81:BE112)),  2)</f>
        <v>0</v>
      </c>
      <c r="G33" s="35"/>
      <c r="H33" s="35"/>
      <c r="I33" s="126">
        <v>0.21</v>
      </c>
      <c r="J33" s="125">
        <f>ROUND(((SUM(BE81:BE112))*I33),  2)</f>
        <v>0</v>
      </c>
      <c r="K33" s="35"/>
      <c r="L33" s="110"/>
      <c r="S33" s="35"/>
      <c r="T33" s="35"/>
      <c r="U33" s="35"/>
      <c r="V33" s="35"/>
      <c r="W33" s="35"/>
      <c r="X33" s="35"/>
      <c r="Y33" s="35"/>
      <c r="Z33" s="35"/>
      <c r="AA33" s="35"/>
      <c r="AB33" s="35"/>
      <c r="AC33" s="35"/>
      <c r="AD33" s="35"/>
      <c r="AE33" s="35"/>
    </row>
    <row r="34" spans="1:31" s="2" customFormat="1" ht="14.4" customHeight="1">
      <c r="A34" s="35"/>
      <c r="B34" s="40"/>
      <c r="C34" s="35"/>
      <c r="D34" s="35"/>
      <c r="E34" s="108" t="s">
        <v>42</v>
      </c>
      <c r="F34" s="125">
        <f>ROUND((SUM(BF81:BF112)),  2)</f>
        <v>0</v>
      </c>
      <c r="G34" s="35"/>
      <c r="H34" s="35"/>
      <c r="I34" s="126">
        <v>0.15</v>
      </c>
      <c r="J34" s="125">
        <f>ROUND(((SUM(BF81:BF112))*I34),  2)</f>
        <v>0</v>
      </c>
      <c r="K34" s="35"/>
      <c r="L34" s="110"/>
      <c r="S34" s="35"/>
      <c r="T34" s="35"/>
      <c r="U34" s="35"/>
      <c r="V34" s="35"/>
      <c r="W34" s="35"/>
      <c r="X34" s="35"/>
      <c r="Y34" s="35"/>
      <c r="Z34" s="35"/>
      <c r="AA34" s="35"/>
      <c r="AB34" s="35"/>
      <c r="AC34" s="35"/>
      <c r="AD34" s="35"/>
      <c r="AE34" s="35"/>
    </row>
    <row r="35" spans="1:31" s="2" customFormat="1" ht="14.4" hidden="1" customHeight="1">
      <c r="A35" s="35"/>
      <c r="B35" s="40"/>
      <c r="C35" s="35"/>
      <c r="D35" s="35"/>
      <c r="E35" s="108" t="s">
        <v>43</v>
      </c>
      <c r="F35" s="125">
        <f>ROUND((SUM(BG81:BG112)),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 hidden="1" customHeight="1">
      <c r="A36" s="35"/>
      <c r="B36" s="40"/>
      <c r="C36" s="35"/>
      <c r="D36" s="35"/>
      <c r="E36" s="108" t="s">
        <v>44</v>
      </c>
      <c r="F36" s="125">
        <f>ROUND((SUM(BH81:BH112)),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 hidden="1" customHeight="1">
      <c r="A37" s="35"/>
      <c r="B37" s="40"/>
      <c r="C37" s="35"/>
      <c r="D37" s="35"/>
      <c r="E37" s="108" t="s">
        <v>45</v>
      </c>
      <c r="F37" s="125">
        <f>ROUND((SUM(BI81:BI112)),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46</v>
      </c>
      <c r="E39" s="129"/>
      <c r="F39" s="129"/>
      <c r="G39" s="130" t="s">
        <v>47</v>
      </c>
      <c r="H39" s="131" t="s">
        <v>48</v>
      </c>
      <c r="I39" s="132"/>
      <c r="J39" s="133">
        <f>SUM(J30:J37)</f>
        <v>0</v>
      </c>
      <c r="K39" s="134"/>
      <c r="L39" s="110"/>
      <c r="S39" s="35"/>
      <c r="T39" s="35"/>
      <c r="U39" s="35"/>
      <c r="V39" s="35"/>
      <c r="W39" s="35"/>
      <c r="X39" s="35"/>
      <c r="Y39" s="35"/>
      <c r="Z39" s="35"/>
      <c r="AA39" s="35"/>
      <c r="AB39" s="35"/>
      <c r="AC39" s="35"/>
      <c r="AD39" s="35"/>
      <c r="AE39" s="35"/>
    </row>
    <row r="40" spans="1:31" s="2" customFormat="1" ht="14.4"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 customHeight="1">
      <c r="A45" s="35"/>
      <c r="B45" s="36"/>
      <c r="C45" s="24" t="s">
        <v>96</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4.4" customHeight="1">
      <c r="A48" s="35"/>
      <c r="B48" s="36"/>
      <c r="C48" s="37"/>
      <c r="D48" s="37"/>
      <c r="E48" s="379" t="str">
        <f>E7</f>
        <v>Oprava kolejí a výhybek v žst. Česká Skalice</v>
      </c>
      <c r="F48" s="380"/>
      <c r="G48" s="380"/>
      <c r="H48" s="380"/>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94</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4.4" customHeight="1">
      <c r="A50" s="35"/>
      <c r="B50" s="36"/>
      <c r="C50" s="37"/>
      <c r="D50" s="37"/>
      <c r="E50" s="352" t="str">
        <f>E9</f>
        <v>01.3 - Materiál objednatele</v>
      </c>
      <c r="F50" s="381"/>
      <c r="G50" s="381"/>
      <c r="H50" s="381"/>
      <c r="I50" s="109"/>
      <c r="J50" s="37"/>
      <c r="K50" s="37"/>
      <c r="L50" s="110"/>
      <c r="S50" s="35"/>
      <c r="T50" s="35"/>
      <c r="U50" s="35"/>
      <c r="V50" s="35"/>
      <c r="W50" s="35"/>
      <c r="X50" s="35"/>
      <c r="Y50" s="35"/>
      <c r="Z50" s="35"/>
      <c r="AA50" s="35"/>
      <c r="AB50" s="35"/>
      <c r="AC50" s="35"/>
      <c r="AD50" s="35"/>
      <c r="AE50" s="35"/>
    </row>
    <row r="51" spans="1:47" s="2" customFormat="1" ht="6.9"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 xml:space="preserve"> </v>
      </c>
      <c r="G52" s="37"/>
      <c r="H52" s="37"/>
      <c r="I52" s="112" t="s">
        <v>23</v>
      </c>
      <c r="J52" s="60" t="str">
        <f>IF(J12="","",J12)</f>
        <v>28. 8. 2019</v>
      </c>
      <c r="K52" s="37"/>
      <c r="L52" s="110"/>
      <c r="S52" s="35"/>
      <c r="T52" s="35"/>
      <c r="U52" s="35"/>
      <c r="V52" s="35"/>
      <c r="W52" s="35"/>
      <c r="X52" s="35"/>
      <c r="Y52" s="35"/>
      <c r="Z52" s="35"/>
      <c r="AA52" s="35"/>
      <c r="AB52" s="35"/>
      <c r="AC52" s="35"/>
      <c r="AD52" s="35"/>
      <c r="AE52" s="35"/>
    </row>
    <row r="53" spans="1:47" s="2" customFormat="1" ht="6.9"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15.6" customHeight="1">
      <c r="A54" s="35"/>
      <c r="B54" s="36"/>
      <c r="C54" s="30" t="s">
        <v>25</v>
      </c>
      <c r="D54" s="37"/>
      <c r="E54" s="37"/>
      <c r="F54" s="28" t="str">
        <f>E15</f>
        <v xml:space="preserve"> </v>
      </c>
      <c r="G54" s="37"/>
      <c r="H54" s="37"/>
      <c r="I54" s="112" t="s">
        <v>31</v>
      </c>
      <c r="J54" s="33" t="str">
        <f>E21</f>
        <v xml:space="preserve"> </v>
      </c>
      <c r="K54" s="37"/>
      <c r="L54" s="110"/>
      <c r="S54" s="35"/>
      <c r="T54" s="35"/>
      <c r="U54" s="35"/>
      <c r="V54" s="35"/>
      <c r="W54" s="35"/>
      <c r="X54" s="35"/>
      <c r="Y54" s="35"/>
      <c r="Z54" s="35"/>
      <c r="AA54" s="35"/>
      <c r="AB54" s="35"/>
      <c r="AC54" s="35"/>
      <c r="AD54" s="35"/>
      <c r="AE54" s="35"/>
    </row>
    <row r="55" spans="1:47" s="2" customFormat="1" ht="15.6" customHeight="1">
      <c r="A55" s="35"/>
      <c r="B55" s="36"/>
      <c r="C55" s="30" t="s">
        <v>29</v>
      </c>
      <c r="D55" s="37"/>
      <c r="E55" s="37"/>
      <c r="F55" s="28" t="str">
        <f>IF(E18="","",E18)</f>
        <v>Vyplň údaj</v>
      </c>
      <c r="G55" s="37"/>
      <c r="H55" s="37"/>
      <c r="I55" s="112" t="s">
        <v>33</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97</v>
      </c>
      <c r="D57" s="142"/>
      <c r="E57" s="142"/>
      <c r="F57" s="142"/>
      <c r="G57" s="142"/>
      <c r="H57" s="142"/>
      <c r="I57" s="143"/>
      <c r="J57" s="144" t="s">
        <v>98</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8" customHeight="1">
      <c r="A59" s="35"/>
      <c r="B59" s="36"/>
      <c r="C59" s="145" t="s">
        <v>68</v>
      </c>
      <c r="D59" s="37"/>
      <c r="E59" s="37"/>
      <c r="F59" s="37"/>
      <c r="G59" s="37"/>
      <c r="H59" s="37"/>
      <c r="I59" s="109"/>
      <c r="J59" s="78">
        <f>J81</f>
        <v>0</v>
      </c>
      <c r="K59" s="37"/>
      <c r="L59" s="110"/>
      <c r="S59" s="35"/>
      <c r="T59" s="35"/>
      <c r="U59" s="35"/>
      <c r="V59" s="35"/>
      <c r="W59" s="35"/>
      <c r="X59" s="35"/>
      <c r="Y59" s="35"/>
      <c r="Z59" s="35"/>
      <c r="AA59" s="35"/>
      <c r="AB59" s="35"/>
      <c r="AC59" s="35"/>
      <c r="AD59" s="35"/>
      <c r="AE59" s="35"/>
      <c r="AU59" s="18" t="s">
        <v>99</v>
      </c>
    </row>
    <row r="60" spans="1:47" s="9" customFormat="1" ht="24.9" customHeight="1">
      <c r="B60" s="146"/>
      <c r="C60" s="147"/>
      <c r="D60" s="148" t="s">
        <v>100</v>
      </c>
      <c r="E60" s="149"/>
      <c r="F60" s="149"/>
      <c r="G60" s="149"/>
      <c r="H60" s="149"/>
      <c r="I60" s="150"/>
      <c r="J60" s="151">
        <f>J82</f>
        <v>0</v>
      </c>
      <c r="K60" s="147"/>
      <c r="L60" s="152"/>
    </row>
    <row r="61" spans="1:47" s="10" customFormat="1" ht="19.95" customHeight="1">
      <c r="B61" s="153"/>
      <c r="C61" s="154"/>
      <c r="D61" s="155" t="s">
        <v>101</v>
      </c>
      <c r="E61" s="156"/>
      <c r="F61" s="156"/>
      <c r="G61" s="156"/>
      <c r="H61" s="156"/>
      <c r="I61" s="157"/>
      <c r="J61" s="158">
        <f>J83</f>
        <v>0</v>
      </c>
      <c r="K61" s="154"/>
      <c r="L61" s="159"/>
    </row>
    <row r="62" spans="1:47" s="2" customFormat="1" ht="21.75" customHeight="1">
      <c r="A62" s="35"/>
      <c r="B62" s="36"/>
      <c r="C62" s="37"/>
      <c r="D62" s="37"/>
      <c r="E62" s="37"/>
      <c r="F62" s="37"/>
      <c r="G62" s="37"/>
      <c r="H62" s="37"/>
      <c r="I62" s="109"/>
      <c r="J62" s="37"/>
      <c r="K62" s="37"/>
      <c r="L62" s="110"/>
      <c r="S62" s="35"/>
      <c r="T62" s="35"/>
      <c r="U62" s="35"/>
      <c r="V62" s="35"/>
      <c r="W62" s="35"/>
      <c r="X62" s="35"/>
      <c r="Y62" s="35"/>
      <c r="Z62" s="35"/>
      <c r="AA62" s="35"/>
      <c r="AB62" s="35"/>
      <c r="AC62" s="35"/>
      <c r="AD62" s="35"/>
      <c r="AE62" s="35"/>
    </row>
    <row r="63" spans="1:47" s="2" customFormat="1" ht="6.9" customHeight="1">
      <c r="A63" s="35"/>
      <c r="B63" s="48"/>
      <c r="C63" s="49"/>
      <c r="D63" s="49"/>
      <c r="E63" s="49"/>
      <c r="F63" s="49"/>
      <c r="G63" s="49"/>
      <c r="H63" s="49"/>
      <c r="I63" s="137"/>
      <c r="J63" s="49"/>
      <c r="K63" s="49"/>
      <c r="L63" s="110"/>
      <c r="S63" s="35"/>
      <c r="T63" s="35"/>
      <c r="U63" s="35"/>
      <c r="V63" s="35"/>
      <c r="W63" s="35"/>
      <c r="X63" s="35"/>
      <c r="Y63" s="35"/>
      <c r="Z63" s="35"/>
      <c r="AA63" s="35"/>
      <c r="AB63" s="35"/>
      <c r="AC63" s="35"/>
      <c r="AD63" s="35"/>
      <c r="AE63" s="35"/>
    </row>
    <row r="67" spans="1:31" s="2" customFormat="1" ht="6.9" customHeight="1">
      <c r="A67" s="35"/>
      <c r="B67" s="50"/>
      <c r="C67" s="51"/>
      <c r="D67" s="51"/>
      <c r="E67" s="51"/>
      <c r="F67" s="51"/>
      <c r="G67" s="51"/>
      <c r="H67" s="51"/>
      <c r="I67" s="140"/>
      <c r="J67" s="51"/>
      <c r="K67" s="51"/>
      <c r="L67" s="110"/>
      <c r="S67" s="35"/>
      <c r="T67" s="35"/>
      <c r="U67" s="35"/>
      <c r="V67" s="35"/>
      <c r="W67" s="35"/>
      <c r="X67" s="35"/>
      <c r="Y67" s="35"/>
      <c r="Z67" s="35"/>
      <c r="AA67" s="35"/>
      <c r="AB67" s="35"/>
      <c r="AC67" s="35"/>
      <c r="AD67" s="35"/>
      <c r="AE67" s="35"/>
    </row>
    <row r="68" spans="1:31" s="2" customFormat="1" ht="24.9" customHeight="1">
      <c r="A68" s="35"/>
      <c r="B68" s="36"/>
      <c r="C68" s="24" t="s">
        <v>103</v>
      </c>
      <c r="D68" s="37"/>
      <c r="E68" s="37"/>
      <c r="F68" s="37"/>
      <c r="G68" s="37"/>
      <c r="H68" s="37"/>
      <c r="I68" s="109"/>
      <c r="J68" s="37"/>
      <c r="K68" s="37"/>
      <c r="L68" s="110"/>
      <c r="S68" s="35"/>
      <c r="T68" s="35"/>
      <c r="U68" s="35"/>
      <c r="V68" s="35"/>
      <c r="W68" s="35"/>
      <c r="X68" s="35"/>
      <c r="Y68" s="35"/>
      <c r="Z68" s="35"/>
      <c r="AA68" s="35"/>
      <c r="AB68" s="35"/>
      <c r="AC68" s="35"/>
      <c r="AD68" s="35"/>
      <c r="AE68" s="35"/>
    </row>
    <row r="69" spans="1:31" s="2" customFormat="1" ht="6.9" customHeight="1">
      <c r="A69" s="35"/>
      <c r="B69" s="36"/>
      <c r="C69" s="37"/>
      <c r="D69" s="37"/>
      <c r="E69" s="37"/>
      <c r="F69" s="37"/>
      <c r="G69" s="37"/>
      <c r="H69" s="37"/>
      <c r="I69" s="109"/>
      <c r="J69" s="37"/>
      <c r="K69" s="37"/>
      <c r="L69" s="110"/>
      <c r="S69" s="35"/>
      <c r="T69" s="35"/>
      <c r="U69" s="35"/>
      <c r="V69" s="35"/>
      <c r="W69" s="35"/>
      <c r="X69" s="35"/>
      <c r="Y69" s="35"/>
      <c r="Z69" s="35"/>
      <c r="AA69" s="35"/>
      <c r="AB69" s="35"/>
      <c r="AC69" s="35"/>
      <c r="AD69" s="35"/>
      <c r="AE69" s="35"/>
    </row>
    <row r="70" spans="1:31" s="2" customFormat="1" ht="12" customHeight="1">
      <c r="A70" s="35"/>
      <c r="B70" s="36"/>
      <c r="C70" s="30" t="s">
        <v>16</v>
      </c>
      <c r="D70" s="37"/>
      <c r="E70" s="37"/>
      <c r="F70" s="37"/>
      <c r="G70" s="37"/>
      <c r="H70" s="37"/>
      <c r="I70" s="109"/>
      <c r="J70" s="37"/>
      <c r="K70" s="37"/>
      <c r="L70" s="110"/>
      <c r="S70" s="35"/>
      <c r="T70" s="35"/>
      <c r="U70" s="35"/>
      <c r="V70" s="35"/>
      <c r="W70" s="35"/>
      <c r="X70" s="35"/>
      <c r="Y70" s="35"/>
      <c r="Z70" s="35"/>
      <c r="AA70" s="35"/>
      <c r="AB70" s="35"/>
      <c r="AC70" s="35"/>
      <c r="AD70" s="35"/>
      <c r="AE70" s="35"/>
    </row>
    <row r="71" spans="1:31" s="2" customFormat="1" ht="14.4" customHeight="1">
      <c r="A71" s="35"/>
      <c r="B71" s="36"/>
      <c r="C71" s="37"/>
      <c r="D71" s="37"/>
      <c r="E71" s="379" t="str">
        <f>E7</f>
        <v>Oprava kolejí a výhybek v žst. Česká Skalice</v>
      </c>
      <c r="F71" s="380"/>
      <c r="G71" s="380"/>
      <c r="H71" s="380"/>
      <c r="I71" s="109"/>
      <c r="J71" s="37"/>
      <c r="K71" s="37"/>
      <c r="L71" s="110"/>
      <c r="S71" s="35"/>
      <c r="T71" s="35"/>
      <c r="U71" s="35"/>
      <c r="V71" s="35"/>
      <c r="W71" s="35"/>
      <c r="X71" s="35"/>
      <c r="Y71" s="35"/>
      <c r="Z71" s="35"/>
      <c r="AA71" s="35"/>
      <c r="AB71" s="35"/>
      <c r="AC71" s="35"/>
      <c r="AD71" s="35"/>
      <c r="AE71" s="35"/>
    </row>
    <row r="72" spans="1:31" s="2" customFormat="1" ht="12" customHeight="1">
      <c r="A72" s="35"/>
      <c r="B72" s="36"/>
      <c r="C72" s="30" t="s">
        <v>94</v>
      </c>
      <c r="D72" s="37"/>
      <c r="E72" s="37"/>
      <c r="F72" s="37"/>
      <c r="G72" s="37"/>
      <c r="H72" s="37"/>
      <c r="I72" s="109"/>
      <c r="J72" s="37"/>
      <c r="K72" s="37"/>
      <c r="L72" s="110"/>
      <c r="S72" s="35"/>
      <c r="T72" s="35"/>
      <c r="U72" s="35"/>
      <c r="V72" s="35"/>
      <c r="W72" s="35"/>
      <c r="X72" s="35"/>
      <c r="Y72" s="35"/>
      <c r="Z72" s="35"/>
      <c r="AA72" s="35"/>
      <c r="AB72" s="35"/>
      <c r="AC72" s="35"/>
      <c r="AD72" s="35"/>
      <c r="AE72" s="35"/>
    </row>
    <row r="73" spans="1:31" s="2" customFormat="1" ht="14.4" customHeight="1">
      <c r="A73" s="35"/>
      <c r="B73" s="36"/>
      <c r="C73" s="37"/>
      <c r="D73" s="37"/>
      <c r="E73" s="352" t="str">
        <f>E9</f>
        <v>01.3 - Materiál objednatele</v>
      </c>
      <c r="F73" s="381"/>
      <c r="G73" s="381"/>
      <c r="H73" s="381"/>
      <c r="I73" s="109"/>
      <c r="J73" s="37"/>
      <c r="K73" s="37"/>
      <c r="L73" s="110"/>
      <c r="S73" s="35"/>
      <c r="T73" s="35"/>
      <c r="U73" s="35"/>
      <c r="V73" s="35"/>
      <c r="W73" s="35"/>
      <c r="X73" s="35"/>
      <c r="Y73" s="35"/>
      <c r="Z73" s="35"/>
      <c r="AA73" s="35"/>
      <c r="AB73" s="35"/>
      <c r="AC73" s="35"/>
      <c r="AD73" s="35"/>
      <c r="AE73" s="35"/>
    </row>
    <row r="74" spans="1:31" s="2" customFormat="1" ht="6.9" customHeight="1">
      <c r="A74" s="35"/>
      <c r="B74" s="36"/>
      <c r="C74" s="37"/>
      <c r="D74" s="37"/>
      <c r="E74" s="37"/>
      <c r="F74" s="37"/>
      <c r="G74" s="37"/>
      <c r="H74" s="37"/>
      <c r="I74" s="109"/>
      <c r="J74" s="37"/>
      <c r="K74" s="37"/>
      <c r="L74" s="110"/>
      <c r="S74" s="35"/>
      <c r="T74" s="35"/>
      <c r="U74" s="35"/>
      <c r="V74" s="35"/>
      <c r="W74" s="35"/>
      <c r="X74" s="35"/>
      <c r="Y74" s="35"/>
      <c r="Z74" s="35"/>
      <c r="AA74" s="35"/>
      <c r="AB74" s="35"/>
      <c r="AC74" s="35"/>
      <c r="AD74" s="35"/>
      <c r="AE74" s="35"/>
    </row>
    <row r="75" spans="1:31" s="2" customFormat="1" ht="12" customHeight="1">
      <c r="A75" s="35"/>
      <c r="B75" s="36"/>
      <c r="C75" s="30" t="s">
        <v>21</v>
      </c>
      <c r="D75" s="37"/>
      <c r="E75" s="37"/>
      <c r="F75" s="28" t="str">
        <f>F12</f>
        <v xml:space="preserve"> </v>
      </c>
      <c r="G75" s="37"/>
      <c r="H75" s="37"/>
      <c r="I75" s="112" t="s">
        <v>23</v>
      </c>
      <c r="J75" s="60" t="str">
        <f>IF(J12="","",J12)</f>
        <v>28. 8. 2019</v>
      </c>
      <c r="K75" s="37"/>
      <c r="L75" s="110"/>
      <c r="S75" s="35"/>
      <c r="T75" s="35"/>
      <c r="U75" s="35"/>
      <c r="V75" s="35"/>
      <c r="W75" s="35"/>
      <c r="X75" s="35"/>
      <c r="Y75" s="35"/>
      <c r="Z75" s="35"/>
      <c r="AA75" s="35"/>
      <c r="AB75" s="35"/>
      <c r="AC75" s="35"/>
      <c r="AD75" s="35"/>
      <c r="AE75" s="35"/>
    </row>
    <row r="76" spans="1:31" s="2" customFormat="1" ht="6.9" customHeight="1">
      <c r="A76" s="35"/>
      <c r="B76" s="36"/>
      <c r="C76" s="37"/>
      <c r="D76" s="37"/>
      <c r="E76" s="37"/>
      <c r="F76" s="37"/>
      <c r="G76" s="37"/>
      <c r="H76" s="37"/>
      <c r="I76" s="109"/>
      <c r="J76" s="37"/>
      <c r="K76" s="37"/>
      <c r="L76" s="110"/>
      <c r="S76" s="35"/>
      <c r="T76" s="35"/>
      <c r="U76" s="35"/>
      <c r="V76" s="35"/>
      <c r="W76" s="35"/>
      <c r="X76" s="35"/>
      <c r="Y76" s="35"/>
      <c r="Z76" s="35"/>
      <c r="AA76" s="35"/>
      <c r="AB76" s="35"/>
      <c r="AC76" s="35"/>
      <c r="AD76" s="35"/>
      <c r="AE76" s="35"/>
    </row>
    <row r="77" spans="1:31" s="2" customFormat="1" ht="15.6" customHeight="1">
      <c r="A77" s="35"/>
      <c r="B77" s="36"/>
      <c r="C77" s="30" t="s">
        <v>25</v>
      </c>
      <c r="D77" s="37"/>
      <c r="E77" s="37"/>
      <c r="F77" s="28" t="str">
        <f>E15</f>
        <v xml:space="preserve"> </v>
      </c>
      <c r="G77" s="37"/>
      <c r="H77" s="37"/>
      <c r="I77" s="112" t="s">
        <v>31</v>
      </c>
      <c r="J77" s="33" t="str">
        <f>E21</f>
        <v xml:space="preserve"> </v>
      </c>
      <c r="K77" s="37"/>
      <c r="L77" s="110"/>
      <c r="S77" s="35"/>
      <c r="T77" s="35"/>
      <c r="U77" s="35"/>
      <c r="V77" s="35"/>
      <c r="W77" s="35"/>
      <c r="X77" s="35"/>
      <c r="Y77" s="35"/>
      <c r="Z77" s="35"/>
      <c r="AA77" s="35"/>
      <c r="AB77" s="35"/>
      <c r="AC77" s="35"/>
      <c r="AD77" s="35"/>
      <c r="AE77" s="35"/>
    </row>
    <row r="78" spans="1:31" s="2" customFormat="1" ht="15.6" customHeight="1">
      <c r="A78" s="35"/>
      <c r="B78" s="36"/>
      <c r="C78" s="30" t="s">
        <v>29</v>
      </c>
      <c r="D78" s="37"/>
      <c r="E78" s="37"/>
      <c r="F78" s="28" t="str">
        <f>IF(E18="","",E18)</f>
        <v>Vyplň údaj</v>
      </c>
      <c r="G78" s="37"/>
      <c r="H78" s="37"/>
      <c r="I78" s="112" t="s">
        <v>33</v>
      </c>
      <c r="J78" s="33" t="str">
        <f>E24</f>
        <v xml:space="preserve"> </v>
      </c>
      <c r="K78" s="37"/>
      <c r="L78" s="110"/>
      <c r="S78" s="35"/>
      <c r="T78" s="35"/>
      <c r="U78" s="35"/>
      <c r="V78" s="35"/>
      <c r="W78" s="35"/>
      <c r="X78" s="35"/>
      <c r="Y78" s="35"/>
      <c r="Z78" s="35"/>
      <c r="AA78" s="35"/>
      <c r="AB78" s="35"/>
      <c r="AC78" s="35"/>
      <c r="AD78" s="35"/>
      <c r="AE78" s="35"/>
    </row>
    <row r="79" spans="1:31" s="2" customFormat="1" ht="10.35" customHeight="1">
      <c r="A79" s="35"/>
      <c r="B79" s="36"/>
      <c r="C79" s="37"/>
      <c r="D79" s="37"/>
      <c r="E79" s="37"/>
      <c r="F79" s="37"/>
      <c r="G79" s="37"/>
      <c r="H79" s="37"/>
      <c r="I79" s="109"/>
      <c r="J79" s="37"/>
      <c r="K79" s="37"/>
      <c r="L79" s="110"/>
      <c r="S79" s="35"/>
      <c r="T79" s="35"/>
      <c r="U79" s="35"/>
      <c r="V79" s="35"/>
      <c r="W79" s="35"/>
      <c r="X79" s="35"/>
      <c r="Y79" s="35"/>
      <c r="Z79" s="35"/>
      <c r="AA79" s="35"/>
      <c r="AB79" s="35"/>
      <c r="AC79" s="35"/>
      <c r="AD79" s="35"/>
      <c r="AE79" s="35"/>
    </row>
    <row r="80" spans="1:31" s="11" customFormat="1" ht="29.25" customHeight="1">
      <c r="A80" s="160"/>
      <c r="B80" s="161"/>
      <c r="C80" s="162" t="s">
        <v>104</v>
      </c>
      <c r="D80" s="163" t="s">
        <v>55</v>
      </c>
      <c r="E80" s="163" t="s">
        <v>51</v>
      </c>
      <c r="F80" s="163" t="s">
        <v>52</v>
      </c>
      <c r="G80" s="163" t="s">
        <v>105</v>
      </c>
      <c r="H80" s="163" t="s">
        <v>106</v>
      </c>
      <c r="I80" s="164" t="s">
        <v>107</v>
      </c>
      <c r="J80" s="163" t="s">
        <v>98</v>
      </c>
      <c r="K80" s="165" t="s">
        <v>108</v>
      </c>
      <c r="L80" s="166"/>
      <c r="M80" s="69" t="s">
        <v>19</v>
      </c>
      <c r="N80" s="70" t="s">
        <v>40</v>
      </c>
      <c r="O80" s="70" t="s">
        <v>109</v>
      </c>
      <c r="P80" s="70" t="s">
        <v>110</v>
      </c>
      <c r="Q80" s="70" t="s">
        <v>111</v>
      </c>
      <c r="R80" s="70" t="s">
        <v>112</v>
      </c>
      <c r="S80" s="70" t="s">
        <v>113</v>
      </c>
      <c r="T80" s="71" t="s">
        <v>114</v>
      </c>
      <c r="U80" s="160"/>
      <c r="V80" s="160"/>
      <c r="W80" s="160"/>
      <c r="X80" s="160"/>
      <c r="Y80" s="160"/>
      <c r="Z80" s="160"/>
      <c r="AA80" s="160"/>
      <c r="AB80" s="160"/>
      <c r="AC80" s="160"/>
      <c r="AD80" s="160"/>
      <c r="AE80" s="160"/>
    </row>
    <row r="81" spans="1:65" s="2" customFormat="1" ht="22.8" customHeight="1">
      <c r="A81" s="35"/>
      <c r="B81" s="36"/>
      <c r="C81" s="76" t="s">
        <v>115</v>
      </c>
      <c r="D81" s="37"/>
      <c r="E81" s="37"/>
      <c r="F81" s="37"/>
      <c r="G81" s="37"/>
      <c r="H81" s="37"/>
      <c r="I81" s="109"/>
      <c r="J81" s="167">
        <f>BK81</f>
        <v>0</v>
      </c>
      <c r="K81" s="37"/>
      <c r="L81" s="40"/>
      <c r="M81" s="72"/>
      <c r="N81" s="168"/>
      <c r="O81" s="73"/>
      <c r="P81" s="169">
        <f>P82</f>
        <v>0</v>
      </c>
      <c r="Q81" s="73"/>
      <c r="R81" s="169">
        <f>R82</f>
        <v>3.9509999999999996</v>
      </c>
      <c r="S81" s="73"/>
      <c r="T81" s="170">
        <f>T82</f>
        <v>0</v>
      </c>
      <c r="U81" s="35"/>
      <c r="V81" s="35"/>
      <c r="W81" s="35"/>
      <c r="X81" s="35"/>
      <c r="Y81" s="35"/>
      <c r="Z81" s="35"/>
      <c r="AA81" s="35"/>
      <c r="AB81" s="35"/>
      <c r="AC81" s="35"/>
      <c r="AD81" s="35"/>
      <c r="AE81" s="35"/>
      <c r="AT81" s="18" t="s">
        <v>69</v>
      </c>
      <c r="AU81" s="18" t="s">
        <v>99</v>
      </c>
      <c r="BK81" s="171">
        <f>BK82</f>
        <v>0</v>
      </c>
    </row>
    <row r="82" spans="1:65" s="12" customFormat="1" ht="25.95" customHeight="1">
      <c r="B82" s="172"/>
      <c r="C82" s="173"/>
      <c r="D82" s="174" t="s">
        <v>69</v>
      </c>
      <c r="E82" s="175" t="s">
        <v>116</v>
      </c>
      <c r="F82" s="175" t="s">
        <v>117</v>
      </c>
      <c r="G82" s="173"/>
      <c r="H82" s="173"/>
      <c r="I82" s="176"/>
      <c r="J82" s="177">
        <f>BK82</f>
        <v>0</v>
      </c>
      <c r="K82" s="173"/>
      <c r="L82" s="178"/>
      <c r="M82" s="179"/>
      <c r="N82" s="180"/>
      <c r="O82" s="180"/>
      <c r="P82" s="181">
        <f>P83</f>
        <v>0</v>
      </c>
      <c r="Q82" s="180"/>
      <c r="R82" s="181">
        <f>R83</f>
        <v>3.9509999999999996</v>
      </c>
      <c r="S82" s="180"/>
      <c r="T82" s="182">
        <f>T83</f>
        <v>0</v>
      </c>
      <c r="AR82" s="183" t="s">
        <v>78</v>
      </c>
      <c r="AT82" s="184" t="s">
        <v>69</v>
      </c>
      <c r="AU82" s="184" t="s">
        <v>70</v>
      </c>
      <c r="AY82" s="183" t="s">
        <v>118</v>
      </c>
      <c r="BK82" s="185">
        <f>BK83</f>
        <v>0</v>
      </c>
    </row>
    <row r="83" spans="1:65" s="12" customFormat="1" ht="22.8" customHeight="1">
      <c r="B83" s="172"/>
      <c r="C83" s="173"/>
      <c r="D83" s="174" t="s">
        <v>69</v>
      </c>
      <c r="E83" s="186" t="s">
        <v>119</v>
      </c>
      <c r="F83" s="186" t="s">
        <v>120</v>
      </c>
      <c r="G83" s="173"/>
      <c r="H83" s="173"/>
      <c r="I83" s="176"/>
      <c r="J83" s="187">
        <f>BK83</f>
        <v>0</v>
      </c>
      <c r="K83" s="173"/>
      <c r="L83" s="178"/>
      <c r="M83" s="179"/>
      <c r="N83" s="180"/>
      <c r="O83" s="180"/>
      <c r="P83" s="181">
        <f>SUM(P84:P112)</f>
        <v>0</v>
      </c>
      <c r="Q83" s="180"/>
      <c r="R83" s="181">
        <f>SUM(R84:R112)</f>
        <v>3.9509999999999996</v>
      </c>
      <c r="S83" s="180"/>
      <c r="T83" s="182">
        <f>SUM(T84:T112)</f>
        <v>0</v>
      </c>
      <c r="AR83" s="183" t="s">
        <v>78</v>
      </c>
      <c r="AT83" s="184" t="s">
        <v>69</v>
      </c>
      <c r="AU83" s="184" t="s">
        <v>78</v>
      </c>
      <c r="AY83" s="183" t="s">
        <v>118</v>
      </c>
      <c r="BK83" s="185">
        <f>SUM(BK84:BK112)</f>
        <v>0</v>
      </c>
    </row>
    <row r="84" spans="1:65" s="2" customFormat="1" ht="21.6" customHeight="1">
      <c r="A84" s="35"/>
      <c r="B84" s="36"/>
      <c r="C84" s="227" t="s">
        <v>78</v>
      </c>
      <c r="D84" s="227" t="s">
        <v>149</v>
      </c>
      <c r="E84" s="228" t="s">
        <v>993</v>
      </c>
      <c r="F84" s="229" t="s">
        <v>994</v>
      </c>
      <c r="G84" s="230" t="s">
        <v>233</v>
      </c>
      <c r="H84" s="231">
        <v>191</v>
      </c>
      <c r="I84" s="232"/>
      <c r="J84" s="233">
        <f>ROUND(I84*H84,2)</f>
        <v>0</v>
      </c>
      <c r="K84" s="229" t="s">
        <v>413</v>
      </c>
      <c r="L84" s="234"/>
      <c r="M84" s="235" t="s">
        <v>19</v>
      </c>
      <c r="N84" s="236" t="s">
        <v>41</v>
      </c>
      <c r="O84" s="65"/>
      <c r="P84" s="197">
        <f>O84*H84</f>
        <v>0</v>
      </c>
      <c r="Q84" s="197">
        <v>0</v>
      </c>
      <c r="R84" s="197">
        <f>Q84*H84</f>
        <v>0</v>
      </c>
      <c r="S84" s="197">
        <v>0</v>
      </c>
      <c r="T84" s="198">
        <f>S84*H84</f>
        <v>0</v>
      </c>
      <c r="U84" s="35"/>
      <c r="V84" s="35"/>
      <c r="W84" s="35"/>
      <c r="X84" s="35"/>
      <c r="Y84" s="35"/>
      <c r="Z84" s="35"/>
      <c r="AA84" s="35"/>
      <c r="AB84" s="35"/>
      <c r="AC84" s="35"/>
      <c r="AD84" s="35"/>
      <c r="AE84" s="35"/>
      <c r="AR84" s="199" t="s">
        <v>147</v>
      </c>
      <c r="AT84" s="199" t="s">
        <v>149</v>
      </c>
      <c r="AU84" s="199" t="s">
        <v>80</v>
      </c>
      <c r="AY84" s="18" t="s">
        <v>118</v>
      </c>
      <c r="BE84" s="200">
        <f>IF(N84="základní",J84,0)</f>
        <v>0</v>
      </c>
      <c r="BF84" s="200">
        <f>IF(N84="snížená",J84,0)</f>
        <v>0</v>
      </c>
      <c r="BG84" s="200">
        <f>IF(N84="zákl. přenesená",J84,0)</f>
        <v>0</v>
      </c>
      <c r="BH84" s="200">
        <f>IF(N84="sníž. přenesená",J84,0)</f>
        <v>0</v>
      </c>
      <c r="BI84" s="200">
        <f>IF(N84="nulová",J84,0)</f>
        <v>0</v>
      </c>
      <c r="BJ84" s="18" t="s">
        <v>78</v>
      </c>
      <c r="BK84" s="200">
        <f>ROUND(I84*H84,2)</f>
        <v>0</v>
      </c>
      <c r="BL84" s="18" t="s">
        <v>126</v>
      </c>
      <c r="BM84" s="199" t="s">
        <v>80</v>
      </c>
    </row>
    <row r="85" spans="1:65" s="2" customFormat="1" ht="10.199999999999999">
      <c r="A85" s="35"/>
      <c r="B85" s="36"/>
      <c r="C85" s="37"/>
      <c r="D85" s="201" t="s">
        <v>127</v>
      </c>
      <c r="E85" s="37"/>
      <c r="F85" s="202" t="s">
        <v>994</v>
      </c>
      <c r="G85" s="37"/>
      <c r="H85" s="37"/>
      <c r="I85" s="109"/>
      <c r="J85" s="37"/>
      <c r="K85" s="37"/>
      <c r="L85" s="40"/>
      <c r="M85" s="203"/>
      <c r="N85" s="204"/>
      <c r="O85" s="65"/>
      <c r="P85" s="65"/>
      <c r="Q85" s="65"/>
      <c r="R85" s="65"/>
      <c r="S85" s="65"/>
      <c r="T85" s="66"/>
      <c r="U85" s="35"/>
      <c r="V85" s="35"/>
      <c r="W85" s="35"/>
      <c r="X85" s="35"/>
      <c r="Y85" s="35"/>
      <c r="Z85" s="35"/>
      <c r="AA85" s="35"/>
      <c r="AB85" s="35"/>
      <c r="AC85" s="35"/>
      <c r="AD85" s="35"/>
      <c r="AE85" s="35"/>
      <c r="AT85" s="18" t="s">
        <v>127</v>
      </c>
      <c r="AU85" s="18" t="s">
        <v>80</v>
      </c>
    </row>
    <row r="86" spans="1:65" s="13" customFormat="1" ht="10.199999999999999">
      <c r="B86" s="205"/>
      <c r="C86" s="206"/>
      <c r="D86" s="201" t="s">
        <v>128</v>
      </c>
      <c r="E86" s="207" t="s">
        <v>19</v>
      </c>
      <c r="F86" s="208" t="s">
        <v>995</v>
      </c>
      <c r="G86" s="206"/>
      <c r="H86" s="209">
        <v>20</v>
      </c>
      <c r="I86" s="210"/>
      <c r="J86" s="206"/>
      <c r="K86" s="206"/>
      <c r="L86" s="211"/>
      <c r="M86" s="212"/>
      <c r="N86" s="213"/>
      <c r="O86" s="213"/>
      <c r="P86" s="213"/>
      <c r="Q86" s="213"/>
      <c r="R86" s="213"/>
      <c r="S86" s="213"/>
      <c r="T86" s="214"/>
      <c r="AT86" s="215" t="s">
        <v>128</v>
      </c>
      <c r="AU86" s="215" t="s">
        <v>80</v>
      </c>
      <c r="AV86" s="13" t="s">
        <v>80</v>
      </c>
      <c r="AW86" s="13" t="s">
        <v>32</v>
      </c>
      <c r="AX86" s="13" t="s">
        <v>70</v>
      </c>
      <c r="AY86" s="215" t="s">
        <v>118</v>
      </c>
    </row>
    <row r="87" spans="1:65" s="13" customFormat="1" ht="10.199999999999999">
      <c r="B87" s="205"/>
      <c r="C87" s="206"/>
      <c r="D87" s="201" t="s">
        <v>128</v>
      </c>
      <c r="E87" s="207" t="s">
        <v>19</v>
      </c>
      <c r="F87" s="208" t="s">
        <v>996</v>
      </c>
      <c r="G87" s="206"/>
      <c r="H87" s="209">
        <v>10</v>
      </c>
      <c r="I87" s="210"/>
      <c r="J87" s="206"/>
      <c r="K87" s="206"/>
      <c r="L87" s="211"/>
      <c r="M87" s="212"/>
      <c r="N87" s="213"/>
      <c r="O87" s="213"/>
      <c r="P87" s="213"/>
      <c r="Q87" s="213"/>
      <c r="R87" s="213"/>
      <c r="S87" s="213"/>
      <c r="T87" s="214"/>
      <c r="AT87" s="215" t="s">
        <v>128</v>
      </c>
      <c r="AU87" s="215" t="s">
        <v>80</v>
      </c>
      <c r="AV87" s="13" t="s">
        <v>80</v>
      </c>
      <c r="AW87" s="13" t="s">
        <v>32</v>
      </c>
      <c r="AX87" s="13" t="s">
        <v>70</v>
      </c>
      <c r="AY87" s="215" t="s">
        <v>118</v>
      </c>
    </row>
    <row r="88" spans="1:65" s="13" customFormat="1" ht="10.199999999999999">
      <c r="B88" s="205"/>
      <c r="C88" s="206"/>
      <c r="D88" s="201" t="s">
        <v>128</v>
      </c>
      <c r="E88" s="207" t="s">
        <v>19</v>
      </c>
      <c r="F88" s="208" t="s">
        <v>997</v>
      </c>
      <c r="G88" s="206"/>
      <c r="H88" s="209">
        <v>39</v>
      </c>
      <c r="I88" s="210"/>
      <c r="J88" s="206"/>
      <c r="K88" s="206"/>
      <c r="L88" s="211"/>
      <c r="M88" s="212"/>
      <c r="N88" s="213"/>
      <c r="O88" s="213"/>
      <c r="P88" s="213"/>
      <c r="Q88" s="213"/>
      <c r="R88" s="213"/>
      <c r="S88" s="213"/>
      <c r="T88" s="214"/>
      <c r="AT88" s="215" t="s">
        <v>128</v>
      </c>
      <c r="AU88" s="215" t="s">
        <v>80</v>
      </c>
      <c r="AV88" s="13" t="s">
        <v>80</v>
      </c>
      <c r="AW88" s="13" t="s">
        <v>32</v>
      </c>
      <c r="AX88" s="13" t="s">
        <v>70</v>
      </c>
      <c r="AY88" s="215" t="s">
        <v>118</v>
      </c>
    </row>
    <row r="89" spans="1:65" s="13" customFormat="1" ht="10.199999999999999">
      <c r="B89" s="205"/>
      <c r="C89" s="206"/>
      <c r="D89" s="201" t="s">
        <v>128</v>
      </c>
      <c r="E89" s="207" t="s">
        <v>19</v>
      </c>
      <c r="F89" s="208" t="s">
        <v>998</v>
      </c>
      <c r="G89" s="206"/>
      <c r="H89" s="209">
        <v>44</v>
      </c>
      <c r="I89" s="210"/>
      <c r="J89" s="206"/>
      <c r="K89" s="206"/>
      <c r="L89" s="211"/>
      <c r="M89" s="212"/>
      <c r="N89" s="213"/>
      <c r="O89" s="213"/>
      <c r="P89" s="213"/>
      <c r="Q89" s="213"/>
      <c r="R89" s="213"/>
      <c r="S89" s="213"/>
      <c r="T89" s="214"/>
      <c r="AT89" s="215" t="s">
        <v>128</v>
      </c>
      <c r="AU89" s="215" t="s">
        <v>80</v>
      </c>
      <c r="AV89" s="13" t="s">
        <v>80</v>
      </c>
      <c r="AW89" s="13" t="s">
        <v>32</v>
      </c>
      <c r="AX89" s="13" t="s">
        <v>70</v>
      </c>
      <c r="AY89" s="215" t="s">
        <v>118</v>
      </c>
    </row>
    <row r="90" spans="1:65" s="13" customFormat="1" ht="10.199999999999999">
      <c r="B90" s="205"/>
      <c r="C90" s="206"/>
      <c r="D90" s="201" t="s">
        <v>128</v>
      </c>
      <c r="E90" s="207" t="s">
        <v>19</v>
      </c>
      <c r="F90" s="208" t="s">
        <v>999</v>
      </c>
      <c r="G90" s="206"/>
      <c r="H90" s="209">
        <v>65</v>
      </c>
      <c r="I90" s="210"/>
      <c r="J90" s="206"/>
      <c r="K90" s="206"/>
      <c r="L90" s="211"/>
      <c r="M90" s="212"/>
      <c r="N90" s="213"/>
      <c r="O90" s="213"/>
      <c r="P90" s="213"/>
      <c r="Q90" s="213"/>
      <c r="R90" s="213"/>
      <c r="S90" s="213"/>
      <c r="T90" s="214"/>
      <c r="AT90" s="215" t="s">
        <v>128</v>
      </c>
      <c r="AU90" s="215" t="s">
        <v>80</v>
      </c>
      <c r="AV90" s="13" t="s">
        <v>80</v>
      </c>
      <c r="AW90" s="13" t="s">
        <v>32</v>
      </c>
      <c r="AX90" s="13" t="s">
        <v>70</v>
      </c>
      <c r="AY90" s="215" t="s">
        <v>118</v>
      </c>
    </row>
    <row r="91" spans="1:65" s="13" customFormat="1" ht="10.199999999999999">
      <c r="B91" s="205"/>
      <c r="C91" s="206"/>
      <c r="D91" s="201" t="s">
        <v>128</v>
      </c>
      <c r="E91" s="207" t="s">
        <v>19</v>
      </c>
      <c r="F91" s="208" t="s">
        <v>1000</v>
      </c>
      <c r="G91" s="206"/>
      <c r="H91" s="209">
        <v>13</v>
      </c>
      <c r="I91" s="210"/>
      <c r="J91" s="206"/>
      <c r="K91" s="206"/>
      <c r="L91" s="211"/>
      <c r="M91" s="212"/>
      <c r="N91" s="213"/>
      <c r="O91" s="213"/>
      <c r="P91" s="213"/>
      <c r="Q91" s="213"/>
      <c r="R91" s="213"/>
      <c r="S91" s="213"/>
      <c r="T91" s="214"/>
      <c r="AT91" s="215" t="s">
        <v>128</v>
      </c>
      <c r="AU91" s="215" t="s">
        <v>80</v>
      </c>
      <c r="AV91" s="13" t="s">
        <v>80</v>
      </c>
      <c r="AW91" s="13" t="s">
        <v>32</v>
      </c>
      <c r="AX91" s="13" t="s">
        <v>70</v>
      </c>
      <c r="AY91" s="215" t="s">
        <v>118</v>
      </c>
    </row>
    <row r="92" spans="1:65" s="14" customFormat="1" ht="10.199999999999999">
      <c r="B92" s="216"/>
      <c r="C92" s="217"/>
      <c r="D92" s="201" t="s">
        <v>128</v>
      </c>
      <c r="E92" s="218" t="s">
        <v>19</v>
      </c>
      <c r="F92" s="219" t="s">
        <v>136</v>
      </c>
      <c r="G92" s="217"/>
      <c r="H92" s="220">
        <v>191</v>
      </c>
      <c r="I92" s="221"/>
      <c r="J92" s="217"/>
      <c r="K92" s="217"/>
      <c r="L92" s="222"/>
      <c r="M92" s="223"/>
      <c r="N92" s="224"/>
      <c r="O92" s="224"/>
      <c r="P92" s="224"/>
      <c r="Q92" s="224"/>
      <c r="R92" s="224"/>
      <c r="S92" s="224"/>
      <c r="T92" s="225"/>
      <c r="AT92" s="226" t="s">
        <v>128</v>
      </c>
      <c r="AU92" s="226" t="s">
        <v>80</v>
      </c>
      <c r="AV92" s="14" t="s">
        <v>126</v>
      </c>
      <c r="AW92" s="14" t="s">
        <v>32</v>
      </c>
      <c r="AX92" s="14" t="s">
        <v>78</v>
      </c>
      <c r="AY92" s="226" t="s">
        <v>118</v>
      </c>
    </row>
    <row r="93" spans="1:65" s="2" customFormat="1" ht="21.6" customHeight="1">
      <c r="A93" s="35"/>
      <c r="B93" s="36"/>
      <c r="C93" s="227" t="s">
        <v>80</v>
      </c>
      <c r="D93" s="227" t="s">
        <v>149</v>
      </c>
      <c r="E93" s="228" t="s">
        <v>1001</v>
      </c>
      <c r="F93" s="229" t="s">
        <v>1002</v>
      </c>
      <c r="G93" s="230" t="s">
        <v>185</v>
      </c>
      <c r="H93" s="231">
        <v>942.8</v>
      </c>
      <c r="I93" s="232"/>
      <c r="J93" s="233">
        <f>ROUND(I93*H93,2)</f>
        <v>0</v>
      </c>
      <c r="K93" s="229" t="s">
        <v>413</v>
      </c>
      <c r="L93" s="234"/>
      <c r="M93" s="235" t="s">
        <v>19</v>
      </c>
      <c r="N93" s="236" t="s">
        <v>41</v>
      </c>
      <c r="O93" s="65"/>
      <c r="P93" s="197">
        <f>O93*H93</f>
        <v>0</v>
      </c>
      <c r="Q93" s="197">
        <v>0</v>
      </c>
      <c r="R93" s="197">
        <f>Q93*H93</f>
        <v>0</v>
      </c>
      <c r="S93" s="197">
        <v>0</v>
      </c>
      <c r="T93" s="198">
        <f>S93*H93</f>
        <v>0</v>
      </c>
      <c r="U93" s="35"/>
      <c r="V93" s="35"/>
      <c r="W93" s="35"/>
      <c r="X93" s="35"/>
      <c r="Y93" s="35"/>
      <c r="Z93" s="35"/>
      <c r="AA93" s="35"/>
      <c r="AB93" s="35"/>
      <c r="AC93" s="35"/>
      <c r="AD93" s="35"/>
      <c r="AE93" s="35"/>
      <c r="AR93" s="199" t="s">
        <v>147</v>
      </c>
      <c r="AT93" s="199" t="s">
        <v>149</v>
      </c>
      <c r="AU93" s="199" t="s">
        <v>80</v>
      </c>
      <c r="AY93" s="18" t="s">
        <v>118</v>
      </c>
      <c r="BE93" s="200">
        <f>IF(N93="základní",J93,0)</f>
        <v>0</v>
      </c>
      <c r="BF93" s="200">
        <f>IF(N93="snížená",J93,0)</f>
        <v>0</v>
      </c>
      <c r="BG93" s="200">
        <f>IF(N93="zákl. přenesená",J93,0)</f>
        <v>0</v>
      </c>
      <c r="BH93" s="200">
        <f>IF(N93="sníž. přenesená",J93,0)</f>
        <v>0</v>
      </c>
      <c r="BI93" s="200">
        <f>IF(N93="nulová",J93,0)</f>
        <v>0</v>
      </c>
      <c r="BJ93" s="18" t="s">
        <v>78</v>
      </c>
      <c r="BK93" s="200">
        <f>ROUND(I93*H93,2)</f>
        <v>0</v>
      </c>
      <c r="BL93" s="18" t="s">
        <v>126</v>
      </c>
      <c r="BM93" s="199" t="s">
        <v>147</v>
      </c>
    </row>
    <row r="94" spans="1:65" s="2" customFormat="1" ht="10.199999999999999">
      <c r="A94" s="35"/>
      <c r="B94" s="36"/>
      <c r="C94" s="37"/>
      <c r="D94" s="201" t="s">
        <v>127</v>
      </c>
      <c r="E94" s="37"/>
      <c r="F94" s="202" t="s">
        <v>1002</v>
      </c>
      <c r="G94" s="37"/>
      <c r="H94" s="37"/>
      <c r="I94" s="109"/>
      <c r="J94" s="37"/>
      <c r="K94" s="37"/>
      <c r="L94" s="40"/>
      <c r="M94" s="203"/>
      <c r="N94" s="204"/>
      <c r="O94" s="65"/>
      <c r="P94" s="65"/>
      <c r="Q94" s="65"/>
      <c r="R94" s="65"/>
      <c r="S94" s="65"/>
      <c r="T94" s="66"/>
      <c r="U94" s="35"/>
      <c r="V94" s="35"/>
      <c r="W94" s="35"/>
      <c r="X94" s="35"/>
      <c r="Y94" s="35"/>
      <c r="Z94" s="35"/>
      <c r="AA94" s="35"/>
      <c r="AB94" s="35"/>
      <c r="AC94" s="35"/>
      <c r="AD94" s="35"/>
      <c r="AE94" s="35"/>
      <c r="AT94" s="18" t="s">
        <v>127</v>
      </c>
      <c r="AU94" s="18" t="s">
        <v>80</v>
      </c>
    </row>
    <row r="95" spans="1:65" s="13" customFormat="1" ht="20.399999999999999">
      <c r="B95" s="205"/>
      <c r="C95" s="206"/>
      <c r="D95" s="201" t="s">
        <v>128</v>
      </c>
      <c r="E95" s="207" t="s">
        <v>19</v>
      </c>
      <c r="F95" s="208" t="s">
        <v>1003</v>
      </c>
      <c r="G95" s="206"/>
      <c r="H95" s="209">
        <v>942.8</v>
      </c>
      <c r="I95" s="210"/>
      <c r="J95" s="206"/>
      <c r="K95" s="206"/>
      <c r="L95" s="211"/>
      <c r="M95" s="212"/>
      <c r="N95" s="213"/>
      <c r="O95" s="213"/>
      <c r="P95" s="213"/>
      <c r="Q95" s="213"/>
      <c r="R95" s="213"/>
      <c r="S95" s="213"/>
      <c r="T95" s="214"/>
      <c r="AT95" s="215" t="s">
        <v>128</v>
      </c>
      <c r="AU95" s="215" t="s">
        <v>80</v>
      </c>
      <c r="AV95" s="13" t="s">
        <v>80</v>
      </c>
      <c r="AW95" s="13" t="s">
        <v>32</v>
      </c>
      <c r="AX95" s="13" t="s">
        <v>70</v>
      </c>
      <c r="AY95" s="215" t="s">
        <v>118</v>
      </c>
    </row>
    <row r="96" spans="1:65" s="14" customFormat="1" ht="10.199999999999999">
      <c r="B96" s="216"/>
      <c r="C96" s="217"/>
      <c r="D96" s="201" t="s">
        <v>128</v>
      </c>
      <c r="E96" s="218" t="s">
        <v>19</v>
      </c>
      <c r="F96" s="219" t="s">
        <v>136</v>
      </c>
      <c r="G96" s="217"/>
      <c r="H96" s="220">
        <v>942.8</v>
      </c>
      <c r="I96" s="221"/>
      <c r="J96" s="217"/>
      <c r="K96" s="217"/>
      <c r="L96" s="222"/>
      <c r="M96" s="223"/>
      <c r="N96" s="224"/>
      <c r="O96" s="224"/>
      <c r="P96" s="224"/>
      <c r="Q96" s="224"/>
      <c r="R96" s="224"/>
      <c r="S96" s="224"/>
      <c r="T96" s="225"/>
      <c r="AT96" s="226" t="s">
        <v>128</v>
      </c>
      <c r="AU96" s="226" t="s">
        <v>80</v>
      </c>
      <c r="AV96" s="14" t="s">
        <v>126</v>
      </c>
      <c r="AW96" s="14" t="s">
        <v>32</v>
      </c>
      <c r="AX96" s="14" t="s">
        <v>78</v>
      </c>
      <c r="AY96" s="226" t="s">
        <v>118</v>
      </c>
    </row>
    <row r="97" spans="1:65" s="2" customFormat="1" ht="21.6" customHeight="1">
      <c r="A97" s="35"/>
      <c r="B97" s="36"/>
      <c r="C97" s="227" t="s">
        <v>140</v>
      </c>
      <c r="D97" s="227" t="s">
        <v>149</v>
      </c>
      <c r="E97" s="228" t="s">
        <v>1004</v>
      </c>
      <c r="F97" s="229" t="s">
        <v>1005</v>
      </c>
      <c r="G97" s="230" t="s">
        <v>233</v>
      </c>
      <c r="H97" s="231">
        <v>1</v>
      </c>
      <c r="I97" s="232"/>
      <c r="J97" s="233">
        <f>ROUND(I97*H97,2)</f>
        <v>0</v>
      </c>
      <c r="K97" s="229" t="s">
        <v>413</v>
      </c>
      <c r="L97" s="234"/>
      <c r="M97" s="235" t="s">
        <v>19</v>
      </c>
      <c r="N97" s="236" t="s">
        <v>41</v>
      </c>
      <c r="O97" s="65"/>
      <c r="P97" s="197">
        <f>O97*H97</f>
        <v>0</v>
      </c>
      <c r="Q97" s="197">
        <v>0.63</v>
      </c>
      <c r="R97" s="197">
        <f>Q97*H97</f>
        <v>0.63</v>
      </c>
      <c r="S97" s="197">
        <v>0</v>
      </c>
      <c r="T97" s="198">
        <f>S97*H97</f>
        <v>0</v>
      </c>
      <c r="U97" s="35"/>
      <c r="V97" s="35"/>
      <c r="W97" s="35"/>
      <c r="X97" s="35"/>
      <c r="Y97" s="35"/>
      <c r="Z97" s="35"/>
      <c r="AA97" s="35"/>
      <c r="AB97" s="35"/>
      <c r="AC97" s="35"/>
      <c r="AD97" s="35"/>
      <c r="AE97" s="35"/>
      <c r="AR97" s="199" t="s">
        <v>147</v>
      </c>
      <c r="AT97" s="199" t="s">
        <v>149</v>
      </c>
      <c r="AU97" s="199" t="s">
        <v>80</v>
      </c>
      <c r="AY97" s="18" t="s">
        <v>118</v>
      </c>
      <c r="BE97" s="200">
        <f>IF(N97="základní",J97,0)</f>
        <v>0</v>
      </c>
      <c r="BF97" s="200">
        <f>IF(N97="snížená",J97,0)</f>
        <v>0</v>
      </c>
      <c r="BG97" s="200">
        <f>IF(N97="zákl. přenesená",J97,0)</f>
        <v>0</v>
      </c>
      <c r="BH97" s="200">
        <f>IF(N97="sníž. přenesená",J97,0)</f>
        <v>0</v>
      </c>
      <c r="BI97" s="200">
        <f>IF(N97="nulová",J97,0)</f>
        <v>0</v>
      </c>
      <c r="BJ97" s="18" t="s">
        <v>78</v>
      </c>
      <c r="BK97" s="200">
        <f>ROUND(I97*H97,2)</f>
        <v>0</v>
      </c>
      <c r="BL97" s="18" t="s">
        <v>126</v>
      </c>
      <c r="BM97" s="199" t="s">
        <v>153</v>
      </c>
    </row>
    <row r="98" spans="1:65" s="2" customFormat="1" ht="10.199999999999999">
      <c r="A98" s="35"/>
      <c r="B98" s="36"/>
      <c r="C98" s="37"/>
      <c r="D98" s="201" t="s">
        <v>127</v>
      </c>
      <c r="E98" s="37"/>
      <c r="F98" s="202" t="s">
        <v>1005</v>
      </c>
      <c r="G98" s="37"/>
      <c r="H98" s="37"/>
      <c r="I98" s="109"/>
      <c r="J98" s="37"/>
      <c r="K98" s="37"/>
      <c r="L98" s="40"/>
      <c r="M98" s="203"/>
      <c r="N98" s="204"/>
      <c r="O98" s="65"/>
      <c r="P98" s="65"/>
      <c r="Q98" s="65"/>
      <c r="R98" s="65"/>
      <c r="S98" s="65"/>
      <c r="T98" s="66"/>
      <c r="U98" s="35"/>
      <c r="V98" s="35"/>
      <c r="W98" s="35"/>
      <c r="X98" s="35"/>
      <c r="Y98" s="35"/>
      <c r="Z98" s="35"/>
      <c r="AA98" s="35"/>
      <c r="AB98" s="35"/>
      <c r="AC98" s="35"/>
      <c r="AD98" s="35"/>
      <c r="AE98" s="35"/>
      <c r="AT98" s="18" t="s">
        <v>127</v>
      </c>
      <c r="AU98" s="18" t="s">
        <v>80</v>
      </c>
    </row>
    <row r="99" spans="1:65" s="2" customFormat="1" ht="21.6" customHeight="1">
      <c r="A99" s="35"/>
      <c r="B99" s="36"/>
      <c r="C99" s="227" t="s">
        <v>126</v>
      </c>
      <c r="D99" s="227" t="s">
        <v>149</v>
      </c>
      <c r="E99" s="228" t="s">
        <v>1006</v>
      </c>
      <c r="F99" s="229" t="s">
        <v>1007</v>
      </c>
      <c r="G99" s="230" t="s">
        <v>233</v>
      </c>
      <c r="H99" s="231">
        <v>1</v>
      </c>
      <c r="I99" s="232"/>
      <c r="J99" s="233">
        <f>ROUND(I99*H99,2)</f>
        <v>0</v>
      </c>
      <c r="K99" s="229" t="s">
        <v>413</v>
      </c>
      <c r="L99" s="234"/>
      <c r="M99" s="235" t="s">
        <v>19</v>
      </c>
      <c r="N99" s="236" t="s">
        <v>41</v>
      </c>
      <c r="O99" s="65"/>
      <c r="P99" s="197">
        <f>O99*H99</f>
        <v>0</v>
      </c>
      <c r="Q99" s="197">
        <v>0.66500000000000004</v>
      </c>
      <c r="R99" s="197">
        <f>Q99*H99</f>
        <v>0.66500000000000004</v>
      </c>
      <c r="S99" s="197">
        <v>0</v>
      </c>
      <c r="T99" s="198">
        <f>S99*H99</f>
        <v>0</v>
      </c>
      <c r="U99" s="35"/>
      <c r="V99" s="35"/>
      <c r="W99" s="35"/>
      <c r="X99" s="35"/>
      <c r="Y99" s="35"/>
      <c r="Z99" s="35"/>
      <c r="AA99" s="35"/>
      <c r="AB99" s="35"/>
      <c r="AC99" s="35"/>
      <c r="AD99" s="35"/>
      <c r="AE99" s="35"/>
      <c r="AR99" s="199" t="s">
        <v>147</v>
      </c>
      <c r="AT99" s="199" t="s">
        <v>149</v>
      </c>
      <c r="AU99" s="199" t="s">
        <v>80</v>
      </c>
      <c r="AY99" s="18" t="s">
        <v>118</v>
      </c>
      <c r="BE99" s="200">
        <f>IF(N99="základní",J99,0)</f>
        <v>0</v>
      </c>
      <c r="BF99" s="200">
        <f>IF(N99="snížená",J99,0)</f>
        <v>0</v>
      </c>
      <c r="BG99" s="200">
        <f>IF(N99="zákl. přenesená",J99,0)</f>
        <v>0</v>
      </c>
      <c r="BH99" s="200">
        <f>IF(N99="sníž. přenesená",J99,0)</f>
        <v>0</v>
      </c>
      <c r="BI99" s="200">
        <f>IF(N99="nulová",J99,0)</f>
        <v>0</v>
      </c>
      <c r="BJ99" s="18" t="s">
        <v>78</v>
      </c>
      <c r="BK99" s="200">
        <f>ROUND(I99*H99,2)</f>
        <v>0</v>
      </c>
      <c r="BL99" s="18" t="s">
        <v>126</v>
      </c>
      <c r="BM99" s="199" t="s">
        <v>158</v>
      </c>
    </row>
    <row r="100" spans="1:65" s="2" customFormat="1" ht="10.199999999999999">
      <c r="A100" s="35"/>
      <c r="B100" s="36"/>
      <c r="C100" s="37"/>
      <c r="D100" s="201" t="s">
        <v>127</v>
      </c>
      <c r="E100" s="37"/>
      <c r="F100" s="202" t="s">
        <v>1007</v>
      </c>
      <c r="G100" s="37"/>
      <c r="H100" s="37"/>
      <c r="I100" s="109"/>
      <c r="J100" s="37"/>
      <c r="K100" s="37"/>
      <c r="L100" s="40"/>
      <c r="M100" s="203"/>
      <c r="N100" s="204"/>
      <c r="O100" s="65"/>
      <c r="P100" s="65"/>
      <c r="Q100" s="65"/>
      <c r="R100" s="65"/>
      <c r="S100" s="65"/>
      <c r="T100" s="66"/>
      <c r="U100" s="35"/>
      <c r="V100" s="35"/>
      <c r="W100" s="35"/>
      <c r="X100" s="35"/>
      <c r="Y100" s="35"/>
      <c r="Z100" s="35"/>
      <c r="AA100" s="35"/>
      <c r="AB100" s="35"/>
      <c r="AC100" s="35"/>
      <c r="AD100" s="35"/>
      <c r="AE100" s="35"/>
      <c r="AT100" s="18" t="s">
        <v>127</v>
      </c>
      <c r="AU100" s="18" t="s">
        <v>80</v>
      </c>
    </row>
    <row r="101" spans="1:65" s="2" customFormat="1" ht="21.6" customHeight="1">
      <c r="A101" s="35"/>
      <c r="B101" s="36"/>
      <c r="C101" s="227" t="s">
        <v>119</v>
      </c>
      <c r="D101" s="227" t="s">
        <v>149</v>
      </c>
      <c r="E101" s="228" t="s">
        <v>1008</v>
      </c>
      <c r="F101" s="229" t="s">
        <v>1009</v>
      </c>
      <c r="G101" s="230" t="s">
        <v>233</v>
      </c>
      <c r="H101" s="231">
        <v>1</v>
      </c>
      <c r="I101" s="232"/>
      <c r="J101" s="233">
        <f>ROUND(I101*H101,2)</f>
        <v>0</v>
      </c>
      <c r="K101" s="229" t="s">
        <v>413</v>
      </c>
      <c r="L101" s="234"/>
      <c r="M101" s="235" t="s">
        <v>19</v>
      </c>
      <c r="N101" s="236" t="s">
        <v>41</v>
      </c>
      <c r="O101" s="65"/>
      <c r="P101" s="197">
        <f>O101*H101</f>
        <v>0</v>
      </c>
      <c r="Q101" s="197">
        <v>1.19</v>
      </c>
      <c r="R101" s="197">
        <f>Q101*H101</f>
        <v>1.19</v>
      </c>
      <c r="S101" s="197">
        <v>0</v>
      </c>
      <c r="T101" s="198">
        <f>S101*H101</f>
        <v>0</v>
      </c>
      <c r="U101" s="35"/>
      <c r="V101" s="35"/>
      <c r="W101" s="35"/>
      <c r="X101" s="35"/>
      <c r="Y101" s="35"/>
      <c r="Z101" s="35"/>
      <c r="AA101" s="35"/>
      <c r="AB101" s="35"/>
      <c r="AC101" s="35"/>
      <c r="AD101" s="35"/>
      <c r="AE101" s="35"/>
      <c r="AR101" s="199" t="s">
        <v>147</v>
      </c>
      <c r="AT101" s="199" t="s">
        <v>149</v>
      </c>
      <c r="AU101" s="199" t="s">
        <v>80</v>
      </c>
      <c r="AY101" s="18" t="s">
        <v>118</v>
      </c>
      <c r="BE101" s="200">
        <f>IF(N101="základní",J101,0)</f>
        <v>0</v>
      </c>
      <c r="BF101" s="200">
        <f>IF(N101="snížená",J101,0)</f>
        <v>0</v>
      </c>
      <c r="BG101" s="200">
        <f>IF(N101="zákl. přenesená",J101,0)</f>
        <v>0</v>
      </c>
      <c r="BH101" s="200">
        <f>IF(N101="sníž. přenesená",J101,0)</f>
        <v>0</v>
      </c>
      <c r="BI101" s="200">
        <f>IF(N101="nulová",J101,0)</f>
        <v>0</v>
      </c>
      <c r="BJ101" s="18" t="s">
        <v>78</v>
      </c>
      <c r="BK101" s="200">
        <f>ROUND(I101*H101,2)</f>
        <v>0</v>
      </c>
      <c r="BL101" s="18" t="s">
        <v>126</v>
      </c>
      <c r="BM101" s="199" t="s">
        <v>1010</v>
      </c>
    </row>
    <row r="102" spans="1:65" s="2" customFormat="1" ht="10.199999999999999">
      <c r="A102" s="35"/>
      <c r="B102" s="36"/>
      <c r="C102" s="37"/>
      <c r="D102" s="201" t="s">
        <v>127</v>
      </c>
      <c r="E102" s="37"/>
      <c r="F102" s="202" t="s">
        <v>1009</v>
      </c>
      <c r="G102" s="37"/>
      <c r="H102" s="37"/>
      <c r="I102" s="109"/>
      <c r="J102" s="37"/>
      <c r="K102" s="37"/>
      <c r="L102" s="40"/>
      <c r="M102" s="203"/>
      <c r="N102" s="204"/>
      <c r="O102" s="65"/>
      <c r="P102" s="65"/>
      <c r="Q102" s="65"/>
      <c r="R102" s="65"/>
      <c r="S102" s="65"/>
      <c r="T102" s="66"/>
      <c r="U102" s="35"/>
      <c r="V102" s="35"/>
      <c r="W102" s="35"/>
      <c r="X102" s="35"/>
      <c r="Y102" s="35"/>
      <c r="Z102" s="35"/>
      <c r="AA102" s="35"/>
      <c r="AB102" s="35"/>
      <c r="AC102" s="35"/>
      <c r="AD102" s="35"/>
      <c r="AE102" s="35"/>
      <c r="AT102" s="18" t="s">
        <v>127</v>
      </c>
      <c r="AU102" s="18" t="s">
        <v>80</v>
      </c>
    </row>
    <row r="103" spans="1:65" s="2" customFormat="1" ht="21.6" customHeight="1">
      <c r="A103" s="35"/>
      <c r="B103" s="36"/>
      <c r="C103" s="227" t="s">
        <v>143</v>
      </c>
      <c r="D103" s="227" t="s">
        <v>149</v>
      </c>
      <c r="E103" s="228" t="s">
        <v>1011</v>
      </c>
      <c r="F103" s="229" t="s">
        <v>1012</v>
      </c>
      <c r="G103" s="230" t="s">
        <v>233</v>
      </c>
      <c r="H103" s="231">
        <v>1</v>
      </c>
      <c r="I103" s="232"/>
      <c r="J103" s="233">
        <f>ROUND(I103*H103,2)</f>
        <v>0</v>
      </c>
      <c r="K103" s="229" t="s">
        <v>413</v>
      </c>
      <c r="L103" s="234"/>
      <c r="M103" s="235" t="s">
        <v>19</v>
      </c>
      <c r="N103" s="236" t="s">
        <v>41</v>
      </c>
      <c r="O103" s="65"/>
      <c r="P103" s="197">
        <f>O103*H103</f>
        <v>0</v>
      </c>
      <c r="Q103" s="197">
        <v>1.19</v>
      </c>
      <c r="R103" s="197">
        <f>Q103*H103</f>
        <v>1.19</v>
      </c>
      <c r="S103" s="197">
        <v>0</v>
      </c>
      <c r="T103" s="198">
        <f>S103*H103</f>
        <v>0</v>
      </c>
      <c r="U103" s="35"/>
      <c r="V103" s="35"/>
      <c r="W103" s="35"/>
      <c r="X103" s="35"/>
      <c r="Y103" s="35"/>
      <c r="Z103" s="35"/>
      <c r="AA103" s="35"/>
      <c r="AB103" s="35"/>
      <c r="AC103" s="35"/>
      <c r="AD103" s="35"/>
      <c r="AE103" s="35"/>
      <c r="AR103" s="199" t="s">
        <v>147</v>
      </c>
      <c r="AT103" s="199" t="s">
        <v>149</v>
      </c>
      <c r="AU103" s="199" t="s">
        <v>80</v>
      </c>
      <c r="AY103" s="18" t="s">
        <v>118</v>
      </c>
      <c r="BE103" s="200">
        <f>IF(N103="základní",J103,0)</f>
        <v>0</v>
      </c>
      <c r="BF103" s="200">
        <f>IF(N103="snížená",J103,0)</f>
        <v>0</v>
      </c>
      <c r="BG103" s="200">
        <f>IF(N103="zákl. přenesená",J103,0)</f>
        <v>0</v>
      </c>
      <c r="BH103" s="200">
        <f>IF(N103="sníž. přenesená",J103,0)</f>
        <v>0</v>
      </c>
      <c r="BI103" s="200">
        <f>IF(N103="nulová",J103,0)</f>
        <v>0</v>
      </c>
      <c r="BJ103" s="18" t="s">
        <v>78</v>
      </c>
      <c r="BK103" s="200">
        <f>ROUND(I103*H103,2)</f>
        <v>0</v>
      </c>
      <c r="BL103" s="18" t="s">
        <v>126</v>
      </c>
      <c r="BM103" s="199" t="s">
        <v>1013</v>
      </c>
    </row>
    <row r="104" spans="1:65" s="2" customFormat="1" ht="10.199999999999999">
      <c r="A104" s="35"/>
      <c r="B104" s="36"/>
      <c r="C104" s="37"/>
      <c r="D104" s="201" t="s">
        <v>127</v>
      </c>
      <c r="E104" s="37"/>
      <c r="F104" s="202" t="s">
        <v>1012</v>
      </c>
      <c r="G104" s="37"/>
      <c r="H104" s="37"/>
      <c r="I104" s="109"/>
      <c r="J104" s="37"/>
      <c r="K104" s="37"/>
      <c r="L104" s="40"/>
      <c r="M104" s="203"/>
      <c r="N104" s="204"/>
      <c r="O104" s="65"/>
      <c r="P104" s="65"/>
      <c r="Q104" s="65"/>
      <c r="R104" s="65"/>
      <c r="S104" s="65"/>
      <c r="T104" s="66"/>
      <c r="U104" s="35"/>
      <c r="V104" s="35"/>
      <c r="W104" s="35"/>
      <c r="X104" s="35"/>
      <c r="Y104" s="35"/>
      <c r="Z104" s="35"/>
      <c r="AA104" s="35"/>
      <c r="AB104" s="35"/>
      <c r="AC104" s="35"/>
      <c r="AD104" s="35"/>
      <c r="AE104" s="35"/>
      <c r="AT104" s="18" t="s">
        <v>127</v>
      </c>
      <c r="AU104" s="18" t="s">
        <v>80</v>
      </c>
    </row>
    <row r="105" spans="1:65" s="2" customFormat="1" ht="21.6" customHeight="1">
      <c r="A105" s="35"/>
      <c r="B105" s="36"/>
      <c r="C105" s="227" t="s">
        <v>171</v>
      </c>
      <c r="D105" s="227" t="s">
        <v>149</v>
      </c>
      <c r="E105" s="228" t="s">
        <v>1014</v>
      </c>
      <c r="F105" s="229" t="s">
        <v>1015</v>
      </c>
      <c r="G105" s="230" t="s">
        <v>233</v>
      </c>
      <c r="H105" s="231">
        <v>2</v>
      </c>
      <c r="I105" s="232"/>
      <c r="J105" s="233">
        <f>ROUND(I105*H105,2)</f>
        <v>0</v>
      </c>
      <c r="K105" s="229" t="s">
        <v>413</v>
      </c>
      <c r="L105" s="234"/>
      <c r="M105" s="235" t="s">
        <v>19</v>
      </c>
      <c r="N105" s="236" t="s">
        <v>41</v>
      </c>
      <c r="O105" s="65"/>
      <c r="P105" s="197">
        <f>O105*H105</f>
        <v>0</v>
      </c>
      <c r="Q105" s="197">
        <v>0.13800000000000001</v>
      </c>
      <c r="R105" s="197">
        <f>Q105*H105</f>
        <v>0.27600000000000002</v>
      </c>
      <c r="S105" s="197">
        <v>0</v>
      </c>
      <c r="T105" s="198">
        <f>S105*H105</f>
        <v>0</v>
      </c>
      <c r="U105" s="35"/>
      <c r="V105" s="35"/>
      <c r="W105" s="35"/>
      <c r="X105" s="35"/>
      <c r="Y105" s="35"/>
      <c r="Z105" s="35"/>
      <c r="AA105" s="35"/>
      <c r="AB105" s="35"/>
      <c r="AC105" s="35"/>
      <c r="AD105" s="35"/>
      <c r="AE105" s="35"/>
      <c r="AR105" s="199" t="s">
        <v>147</v>
      </c>
      <c r="AT105" s="199" t="s">
        <v>149</v>
      </c>
      <c r="AU105" s="199" t="s">
        <v>80</v>
      </c>
      <c r="AY105" s="18" t="s">
        <v>118</v>
      </c>
      <c r="BE105" s="200">
        <f>IF(N105="základní",J105,0)</f>
        <v>0</v>
      </c>
      <c r="BF105" s="200">
        <f>IF(N105="snížená",J105,0)</f>
        <v>0</v>
      </c>
      <c r="BG105" s="200">
        <f>IF(N105="zákl. přenesená",J105,0)</f>
        <v>0</v>
      </c>
      <c r="BH105" s="200">
        <f>IF(N105="sníž. přenesená",J105,0)</f>
        <v>0</v>
      </c>
      <c r="BI105" s="200">
        <f>IF(N105="nulová",J105,0)</f>
        <v>0</v>
      </c>
      <c r="BJ105" s="18" t="s">
        <v>78</v>
      </c>
      <c r="BK105" s="200">
        <f>ROUND(I105*H105,2)</f>
        <v>0</v>
      </c>
      <c r="BL105" s="18" t="s">
        <v>126</v>
      </c>
      <c r="BM105" s="199" t="s">
        <v>1016</v>
      </c>
    </row>
    <row r="106" spans="1:65" s="2" customFormat="1" ht="19.2">
      <c r="A106" s="35"/>
      <c r="B106" s="36"/>
      <c r="C106" s="37"/>
      <c r="D106" s="201" t="s">
        <v>127</v>
      </c>
      <c r="E106" s="37"/>
      <c r="F106" s="202" t="s">
        <v>1015</v>
      </c>
      <c r="G106" s="37"/>
      <c r="H106" s="37"/>
      <c r="I106" s="109"/>
      <c r="J106" s="37"/>
      <c r="K106" s="37"/>
      <c r="L106" s="40"/>
      <c r="M106" s="203"/>
      <c r="N106" s="204"/>
      <c r="O106" s="65"/>
      <c r="P106" s="65"/>
      <c r="Q106" s="65"/>
      <c r="R106" s="65"/>
      <c r="S106" s="65"/>
      <c r="T106" s="66"/>
      <c r="U106" s="35"/>
      <c r="V106" s="35"/>
      <c r="W106" s="35"/>
      <c r="X106" s="35"/>
      <c r="Y106" s="35"/>
      <c r="Z106" s="35"/>
      <c r="AA106" s="35"/>
      <c r="AB106" s="35"/>
      <c r="AC106" s="35"/>
      <c r="AD106" s="35"/>
      <c r="AE106" s="35"/>
      <c r="AT106" s="18" t="s">
        <v>127</v>
      </c>
      <c r="AU106" s="18" t="s">
        <v>80</v>
      </c>
    </row>
    <row r="107" spans="1:65" s="2" customFormat="1" ht="21.6" customHeight="1">
      <c r="A107" s="35"/>
      <c r="B107" s="36"/>
      <c r="C107" s="227" t="s">
        <v>147</v>
      </c>
      <c r="D107" s="227" t="s">
        <v>149</v>
      </c>
      <c r="E107" s="228" t="s">
        <v>1017</v>
      </c>
      <c r="F107" s="229" t="s">
        <v>1018</v>
      </c>
      <c r="G107" s="230" t="s">
        <v>185</v>
      </c>
      <c r="H107" s="231">
        <v>458</v>
      </c>
      <c r="I107" s="232"/>
      <c r="J107" s="233">
        <f>ROUND(I107*H107,2)</f>
        <v>0</v>
      </c>
      <c r="K107" s="229" t="s">
        <v>413</v>
      </c>
      <c r="L107" s="234"/>
      <c r="M107" s="235" t="s">
        <v>19</v>
      </c>
      <c r="N107" s="236" t="s">
        <v>41</v>
      </c>
      <c r="O107" s="65"/>
      <c r="P107" s="197">
        <f>O107*H107</f>
        <v>0</v>
      </c>
      <c r="Q107" s="197">
        <v>0</v>
      </c>
      <c r="R107" s="197">
        <f>Q107*H107</f>
        <v>0</v>
      </c>
      <c r="S107" s="197">
        <v>0</v>
      </c>
      <c r="T107" s="198">
        <f>S107*H107</f>
        <v>0</v>
      </c>
      <c r="U107" s="35"/>
      <c r="V107" s="35"/>
      <c r="W107" s="35"/>
      <c r="X107" s="35"/>
      <c r="Y107" s="35"/>
      <c r="Z107" s="35"/>
      <c r="AA107" s="35"/>
      <c r="AB107" s="35"/>
      <c r="AC107" s="35"/>
      <c r="AD107" s="35"/>
      <c r="AE107" s="35"/>
      <c r="AR107" s="199" t="s">
        <v>147</v>
      </c>
      <c r="AT107" s="199" t="s">
        <v>149</v>
      </c>
      <c r="AU107" s="199" t="s">
        <v>80</v>
      </c>
      <c r="AY107" s="18" t="s">
        <v>118</v>
      </c>
      <c r="BE107" s="200">
        <f>IF(N107="základní",J107,0)</f>
        <v>0</v>
      </c>
      <c r="BF107" s="200">
        <f>IF(N107="snížená",J107,0)</f>
        <v>0</v>
      </c>
      <c r="BG107" s="200">
        <f>IF(N107="zákl. přenesená",J107,0)</f>
        <v>0</v>
      </c>
      <c r="BH107" s="200">
        <f>IF(N107="sníž. přenesená",J107,0)</f>
        <v>0</v>
      </c>
      <c r="BI107" s="200">
        <f>IF(N107="nulová",J107,0)</f>
        <v>0</v>
      </c>
      <c r="BJ107" s="18" t="s">
        <v>78</v>
      </c>
      <c r="BK107" s="200">
        <f>ROUND(I107*H107,2)</f>
        <v>0</v>
      </c>
      <c r="BL107" s="18" t="s">
        <v>126</v>
      </c>
      <c r="BM107" s="199" t="s">
        <v>191</v>
      </c>
    </row>
    <row r="108" spans="1:65" s="2" customFormat="1" ht="10.199999999999999">
      <c r="A108" s="35"/>
      <c r="B108" s="36"/>
      <c r="C108" s="37"/>
      <c r="D108" s="201" t="s">
        <v>127</v>
      </c>
      <c r="E108" s="37"/>
      <c r="F108" s="202" t="s">
        <v>1018</v>
      </c>
      <c r="G108" s="37"/>
      <c r="H108" s="37"/>
      <c r="I108" s="109"/>
      <c r="J108" s="37"/>
      <c r="K108" s="37"/>
      <c r="L108" s="40"/>
      <c r="M108" s="203"/>
      <c r="N108" s="204"/>
      <c r="O108" s="65"/>
      <c r="P108" s="65"/>
      <c r="Q108" s="65"/>
      <c r="R108" s="65"/>
      <c r="S108" s="65"/>
      <c r="T108" s="66"/>
      <c r="U108" s="35"/>
      <c r="V108" s="35"/>
      <c r="W108" s="35"/>
      <c r="X108" s="35"/>
      <c r="Y108" s="35"/>
      <c r="Z108" s="35"/>
      <c r="AA108" s="35"/>
      <c r="AB108" s="35"/>
      <c r="AC108" s="35"/>
      <c r="AD108" s="35"/>
      <c r="AE108" s="35"/>
      <c r="AT108" s="18" t="s">
        <v>127</v>
      </c>
      <c r="AU108" s="18" t="s">
        <v>80</v>
      </c>
    </row>
    <row r="109" spans="1:65" s="13" customFormat="1" ht="10.199999999999999">
      <c r="B109" s="205"/>
      <c r="C109" s="206"/>
      <c r="D109" s="201" t="s">
        <v>128</v>
      </c>
      <c r="E109" s="207" t="s">
        <v>19</v>
      </c>
      <c r="F109" s="208" t="s">
        <v>1019</v>
      </c>
      <c r="G109" s="206"/>
      <c r="H109" s="209">
        <v>200</v>
      </c>
      <c r="I109" s="210"/>
      <c r="J109" s="206"/>
      <c r="K109" s="206"/>
      <c r="L109" s="211"/>
      <c r="M109" s="212"/>
      <c r="N109" s="213"/>
      <c r="O109" s="213"/>
      <c r="P109" s="213"/>
      <c r="Q109" s="213"/>
      <c r="R109" s="213"/>
      <c r="S109" s="213"/>
      <c r="T109" s="214"/>
      <c r="AT109" s="215" t="s">
        <v>128</v>
      </c>
      <c r="AU109" s="215" t="s">
        <v>80</v>
      </c>
      <c r="AV109" s="13" t="s">
        <v>80</v>
      </c>
      <c r="AW109" s="13" t="s">
        <v>32</v>
      </c>
      <c r="AX109" s="13" t="s">
        <v>70</v>
      </c>
      <c r="AY109" s="215" t="s">
        <v>118</v>
      </c>
    </row>
    <row r="110" spans="1:65" s="13" customFormat="1" ht="10.199999999999999">
      <c r="B110" s="205"/>
      <c r="C110" s="206"/>
      <c r="D110" s="201" t="s">
        <v>128</v>
      </c>
      <c r="E110" s="207" t="s">
        <v>19</v>
      </c>
      <c r="F110" s="208" t="s">
        <v>1020</v>
      </c>
      <c r="G110" s="206"/>
      <c r="H110" s="209">
        <v>236</v>
      </c>
      <c r="I110" s="210"/>
      <c r="J110" s="206"/>
      <c r="K110" s="206"/>
      <c r="L110" s="211"/>
      <c r="M110" s="212"/>
      <c r="N110" s="213"/>
      <c r="O110" s="213"/>
      <c r="P110" s="213"/>
      <c r="Q110" s="213"/>
      <c r="R110" s="213"/>
      <c r="S110" s="213"/>
      <c r="T110" s="214"/>
      <c r="AT110" s="215" t="s">
        <v>128</v>
      </c>
      <c r="AU110" s="215" t="s">
        <v>80</v>
      </c>
      <c r="AV110" s="13" t="s">
        <v>80</v>
      </c>
      <c r="AW110" s="13" t="s">
        <v>32</v>
      </c>
      <c r="AX110" s="13" t="s">
        <v>70</v>
      </c>
      <c r="AY110" s="215" t="s">
        <v>118</v>
      </c>
    </row>
    <row r="111" spans="1:65" s="13" customFormat="1" ht="20.399999999999999">
      <c r="B111" s="205"/>
      <c r="C111" s="206"/>
      <c r="D111" s="201" t="s">
        <v>128</v>
      </c>
      <c r="E111" s="207" t="s">
        <v>19</v>
      </c>
      <c r="F111" s="208" t="s">
        <v>343</v>
      </c>
      <c r="G111" s="206"/>
      <c r="H111" s="209">
        <v>22</v>
      </c>
      <c r="I111" s="210"/>
      <c r="J111" s="206"/>
      <c r="K111" s="206"/>
      <c r="L111" s="211"/>
      <c r="M111" s="212"/>
      <c r="N111" s="213"/>
      <c r="O111" s="213"/>
      <c r="P111" s="213"/>
      <c r="Q111" s="213"/>
      <c r="R111" s="213"/>
      <c r="S111" s="213"/>
      <c r="T111" s="214"/>
      <c r="AT111" s="215" t="s">
        <v>128</v>
      </c>
      <c r="AU111" s="215" t="s">
        <v>80</v>
      </c>
      <c r="AV111" s="13" t="s">
        <v>80</v>
      </c>
      <c r="AW111" s="13" t="s">
        <v>32</v>
      </c>
      <c r="AX111" s="13" t="s">
        <v>70</v>
      </c>
      <c r="AY111" s="215" t="s">
        <v>118</v>
      </c>
    </row>
    <row r="112" spans="1:65" s="14" customFormat="1" ht="10.199999999999999">
      <c r="B112" s="216"/>
      <c r="C112" s="217"/>
      <c r="D112" s="201" t="s">
        <v>128</v>
      </c>
      <c r="E112" s="218" t="s">
        <v>19</v>
      </c>
      <c r="F112" s="219" t="s">
        <v>136</v>
      </c>
      <c r="G112" s="217"/>
      <c r="H112" s="220">
        <v>458</v>
      </c>
      <c r="I112" s="221"/>
      <c r="J112" s="217"/>
      <c r="K112" s="217"/>
      <c r="L112" s="222"/>
      <c r="M112" s="247"/>
      <c r="N112" s="248"/>
      <c r="O112" s="248"/>
      <c r="P112" s="248"/>
      <c r="Q112" s="248"/>
      <c r="R112" s="248"/>
      <c r="S112" s="248"/>
      <c r="T112" s="249"/>
      <c r="AT112" s="226" t="s">
        <v>128</v>
      </c>
      <c r="AU112" s="226" t="s">
        <v>80</v>
      </c>
      <c r="AV112" s="14" t="s">
        <v>126</v>
      </c>
      <c r="AW112" s="14" t="s">
        <v>32</v>
      </c>
      <c r="AX112" s="14" t="s">
        <v>78</v>
      </c>
      <c r="AY112" s="226" t="s">
        <v>118</v>
      </c>
    </row>
    <row r="113" spans="1:31" s="2" customFormat="1" ht="6.9" customHeight="1">
      <c r="A113" s="35"/>
      <c r="B113" s="48"/>
      <c r="C113" s="49"/>
      <c r="D113" s="49"/>
      <c r="E113" s="49"/>
      <c r="F113" s="49"/>
      <c r="G113" s="49"/>
      <c r="H113" s="49"/>
      <c r="I113" s="137"/>
      <c r="J113" s="49"/>
      <c r="K113" s="49"/>
      <c r="L113" s="40"/>
      <c r="M113" s="35"/>
      <c r="O113" s="35"/>
      <c r="P113" s="35"/>
      <c r="Q113" s="35"/>
      <c r="R113" s="35"/>
      <c r="S113" s="35"/>
      <c r="T113" s="35"/>
      <c r="U113" s="35"/>
      <c r="V113" s="35"/>
      <c r="W113" s="35"/>
      <c r="X113" s="35"/>
      <c r="Y113" s="35"/>
      <c r="Z113" s="35"/>
      <c r="AA113" s="35"/>
      <c r="AB113" s="35"/>
      <c r="AC113" s="35"/>
      <c r="AD113" s="35"/>
      <c r="AE113" s="35"/>
    </row>
  </sheetData>
  <sheetProtection algorithmName="SHA-512" hashValue="ncYFShgjq4C6NOx/Oj2OL0+ss9bHGrs7eVbl2nO9UdNK5N9Sd4l4oexABs9wkXE7BDAgOf16yA+mQmQemX/qXQ==" saltValue="HYob3P1Bs9AwuOk7g0jTCOaRymUJnvPI6TC/koNNonws2t6cVEDFSudOacnpH9HvlT8SojnpQgfcbSvgsb3XtQ==" spinCount="100000" sheet="1" objects="1" scenarios="1" formatColumns="0" formatRows="0" autoFilter="0"/>
  <autoFilter ref="C80:K112"/>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6"/>
  <sheetViews>
    <sheetView showGridLines="0" workbookViewId="0">
      <selection activeCell="G1" sqref="G1:K1048576"/>
    </sheetView>
  </sheetViews>
  <sheetFormatPr defaultRowHeight="13.8"/>
  <cols>
    <col min="1" max="1" width="7.140625" style="1" customWidth="1"/>
    <col min="2" max="2" width="1.42578125" style="1" customWidth="1"/>
    <col min="3" max="3" width="3.5703125" style="1" customWidth="1"/>
    <col min="4" max="4" width="3.7109375" style="1" customWidth="1"/>
    <col min="5" max="5" width="14.7109375" style="1" customWidth="1"/>
    <col min="6" max="6" width="43.5703125" style="1" customWidth="1"/>
    <col min="7" max="7" width="9" style="1" bestFit="1" customWidth="1"/>
    <col min="8" max="8" width="14.5703125" style="1" bestFit="1" customWidth="1"/>
    <col min="9" max="9" width="18.5703125" style="102" bestFit="1" customWidth="1"/>
    <col min="10" max="10" width="19.42578125" style="1" bestFit="1" customWidth="1"/>
    <col min="11" max="11" width="16.28515625" style="1" bestFit="1" customWidth="1"/>
    <col min="12" max="12" width="8" style="1" customWidth="1"/>
    <col min="13" max="13" width="9.28515625" style="1" hidden="1" customWidth="1"/>
    <col min="14" max="14" width="9.140625" style="1" hidden="1"/>
    <col min="15" max="20" width="12.140625" style="1" hidden="1" customWidth="1"/>
    <col min="21" max="21" width="14"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44" max="65" width="9.140625" style="1" hidden="1"/>
  </cols>
  <sheetData>
    <row r="2" spans="1:46" s="1" customFormat="1" ht="36.9" customHeight="1">
      <c r="I2" s="102"/>
      <c r="L2" s="343"/>
      <c r="M2" s="343"/>
      <c r="N2" s="343"/>
      <c r="O2" s="343"/>
      <c r="P2" s="343"/>
      <c r="Q2" s="343"/>
      <c r="R2" s="343"/>
      <c r="S2" s="343"/>
      <c r="T2" s="343"/>
      <c r="U2" s="343"/>
      <c r="V2" s="343"/>
      <c r="AT2" s="18" t="s">
        <v>92</v>
      </c>
    </row>
    <row r="3" spans="1:46" s="1" customFormat="1" ht="6.9" customHeight="1">
      <c r="B3" s="103"/>
      <c r="C3" s="104"/>
      <c r="D3" s="104"/>
      <c r="E3" s="104"/>
      <c r="F3" s="104"/>
      <c r="G3" s="104"/>
      <c r="H3" s="104"/>
      <c r="I3" s="105"/>
      <c r="J3" s="104"/>
      <c r="K3" s="104"/>
      <c r="L3" s="21"/>
      <c r="AT3" s="18" t="s">
        <v>80</v>
      </c>
    </row>
    <row r="4" spans="1:46" s="1" customFormat="1" ht="24.9" customHeight="1">
      <c r="B4" s="21"/>
      <c r="D4" s="106" t="s">
        <v>93</v>
      </c>
      <c r="I4" s="102"/>
      <c r="L4" s="21"/>
      <c r="M4" s="107" t="s">
        <v>10</v>
      </c>
      <c r="AT4" s="18" t="s">
        <v>4</v>
      </c>
    </row>
    <row r="5" spans="1:46" s="1" customFormat="1" ht="6.9" customHeight="1">
      <c r="B5" s="21"/>
      <c r="I5" s="102"/>
      <c r="L5" s="21"/>
    </row>
    <row r="6" spans="1:46" s="1" customFormat="1" ht="12" customHeight="1">
      <c r="B6" s="21"/>
      <c r="D6" s="108" t="s">
        <v>16</v>
      </c>
      <c r="I6" s="102"/>
      <c r="L6" s="21"/>
    </row>
    <row r="7" spans="1:46" s="1" customFormat="1" ht="14.4" customHeight="1">
      <c r="B7" s="21"/>
      <c r="E7" s="372" t="str">
        <f>'Rekapitulace zakázky'!K6</f>
        <v>Oprava kolejí a výhybek v žst. Česká Skalice</v>
      </c>
      <c r="F7" s="373"/>
      <c r="G7" s="373"/>
      <c r="H7" s="373"/>
      <c r="I7" s="102"/>
      <c r="L7" s="21"/>
    </row>
    <row r="8" spans="1:46" s="2" customFormat="1" ht="12" customHeight="1">
      <c r="A8" s="35"/>
      <c r="B8" s="40"/>
      <c r="C8" s="35"/>
      <c r="D8" s="108" t="s">
        <v>94</v>
      </c>
      <c r="E8" s="35"/>
      <c r="F8" s="35"/>
      <c r="G8" s="35"/>
      <c r="H8" s="35"/>
      <c r="I8" s="109"/>
      <c r="J8" s="35"/>
      <c r="K8" s="35"/>
      <c r="L8" s="110"/>
      <c r="S8" s="35"/>
      <c r="T8" s="35"/>
      <c r="U8" s="35"/>
      <c r="V8" s="35"/>
      <c r="W8" s="35"/>
      <c r="X8" s="35"/>
      <c r="Y8" s="35"/>
      <c r="Z8" s="35"/>
      <c r="AA8" s="35"/>
      <c r="AB8" s="35"/>
      <c r="AC8" s="35"/>
      <c r="AD8" s="35"/>
      <c r="AE8" s="35"/>
    </row>
    <row r="9" spans="1:46" s="2" customFormat="1" ht="14.4" customHeight="1">
      <c r="A9" s="35"/>
      <c r="B9" s="40"/>
      <c r="C9" s="35"/>
      <c r="D9" s="35"/>
      <c r="E9" s="374" t="s">
        <v>1021</v>
      </c>
      <c r="F9" s="375"/>
      <c r="G9" s="375"/>
      <c r="H9" s="375"/>
      <c r="I9" s="109"/>
      <c r="J9" s="35"/>
      <c r="K9" s="35"/>
      <c r="L9" s="110"/>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27</v>
      </c>
      <c r="G12" s="35"/>
      <c r="H12" s="35"/>
      <c r="I12" s="112" t="s">
        <v>23</v>
      </c>
      <c r="J12" s="113" t="str">
        <f>'Rekapitulace zakázky'!AN8</f>
        <v>28. 8. 2019</v>
      </c>
      <c r="K12" s="35"/>
      <c r="L12" s="110"/>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25</v>
      </c>
      <c r="E14" s="35"/>
      <c r="F14" s="35"/>
      <c r="G14" s="35"/>
      <c r="H14" s="35"/>
      <c r="I14" s="112" t="s">
        <v>26</v>
      </c>
      <c r="J14" s="111" t="str">
        <f>IF('Rekapitulace zakázky'!AN10="","",'Rekapitulace zakázky'!AN10)</f>
        <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tr">
        <f>IF('Rekapitulace zakázky'!E11="","",'Rekapitulace zakázky'!E11)</f>
        <v xml:space="preserve"> </v>
      </c>
      <c r="F15" s="35"/>
      <c r="G15" s="35"/>
      <c r="H15" s="35"/>
      <c r="I15" s="112" t="s">
        <v>28</v>
      </c>
      <c r="J15" s="111" t="str">
        <f>IF('Rekapitulace zakázky'!AN11="","",'Rekapitulace zakázky'!AN11)</f>
        <v/>
      </c>
      <c r="K15" s="35"/>
      <c r="L15" s="110"/>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zakázky'!AN13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76" t="str">
        <f>'Rekapitulace zakázky'!E14</f>
        <v>Vyplň údaj</v>
      </c>
      <c r="F18" s="377"/>
      <c r="G18" s="377"/>
      <c r="H18" s="377"/>
      <c r="I18" s="112" t="s">
        <v>28</v>
      </c>
      <c r="J18" s="31" t="str">
        <f>'Rekapitulace zakázky'!AN14</f>
        <v>Vyplň údaj</v>
      </c>
      <c r="K18" s="35"/>
      <c r="L18" s="110"/>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tr">
        <f>IF('Rekapitulace zakázky'!AN16="","",'Rekapitulace zakázky'!AN16)</f>
        <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tr">
        <f>IF('Rekapitulace zakázky'!E17="","",'Rekapitulace zakázky'!E17)</f>
        <v xml:space="preserve"> </v>
      </c>
      <c r="F21" s="35"/>
      <c r="G21" s="35"/>
      <c r="H21" s="35"/>
      <c r="I21" s="112" t="s">
        <v>28</v>
      </c>
      <c r="J21" s="111" t="str">
        <f>IF('Rekapitulace zakázky'!AN17="","",'Rekapitulace zakázky'!AN17)</f>
        <v/>
      </c>
      <c r="K21" s="35"/>
      <c r="L21" s="110"/>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33</v>
      </c>
      <c r="E23" s="35"/>
      <c r="F23" s="35"/>
      <c r="G23" s="35"/>
      <c r="H23" s="35"/>
      <c r="I23" s="112" t="s">
        <v>26</v>
      </c>
      <c r="J23" s="111" t="str">
        <f>IF('Rekapitulace zakázky'!AN19="","",'Rekapitulace zakázky'!AN19)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zakázky'!E20="","",'Rekapitulace zakázky'!E20)</f>
        <v xml:space="preserve"> </v>
      </c>
      <c r="F24" s="35"/>
      <c r="G24" s="35"/>
      <c r="H24" s="35"/>
      <c r="I24" s="112" t="s">
        <v>28</v>
      </c>
      <c r="J24" s="111" t="str">
        <f>IF('Rekapitulace zakázky'!AN20="","",'Rekapitulace zakázky'!AN20)</f>
        <v/>
      </c>
      <c r="K24" s="35"/>
      <c r="L24" s="110"/>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34</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4.4" customHeight="1">
      <c r="A27" s="114"/>
      <c r="B27" s="115"/>
      <c r="C27" s="114"/>
      <c r="D27" s="114"/>
      <c r="E27" s="378" t="s">
        <v>19</v>
      </c>
      <c r="F27" s="378"/>
      <c r="G27" s="378"/>
      <c r="H27" s="378"/>
      <c r="I27" s="116"/>
      <c r="J27" s="114"/>
      <c r="K27" s="114"/>
      <c r="L27" s="117"/>
      <c r="S27" s="114"/>
      <c r="T27" s="114"/>
      <c r="U27" s="114"/>
      <c r="V27" s="114"/>
      <c r="W27" s="114"/>
      <c r="X27" s="114"/>
      <c r="Y27" s="114"/>
      <c r="Z27" s="114"/>
      <c r="AA27" s="114"/>
      <c r="AB27" s="114"/>
      <c r="AC27" s="114"/>
      <c r="AD27" s="114"/>
      <c r="AE27" s="114"/>
    </row>
    <row r="28" spans="1:31" s="2" customFormat="1" ht="6.9"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36</v>
      </c>
      <c r="E30" s="35"/>
      <c r="F30" s="35"/>
      <c r="G30" s="35"/>
      <c r="H30" s="35"/>
      <c r="I30" s="109"/>
      <c r="J30" s="121">
        <f>ROUND(J80, 2)</f>
        <v>0</v>
      </c>
      <c r="K30" s="35"/>
      <c r="L30" s="110"/>
      <c r="S30" s="35"/>
      <c r="T30" s="35"/>
      <c r="U30" s="35"/>
      <c r="V30" s="35"/>
      <c r="W30" s="35"/>
      <c r="X30" s="35"/>
      <c r="Y30" s="35"/>
      <c r="Z30" s="35"/>
      <c r="AA30" s="35"/>
      <c r="AB30" s="35"/>
      <c r="AC30" s="35"/>
      <c r="AD30" s="35"/>
      <c r="AE30" s="35"/>
    </row>
    <row r="31" spans="1:31" s="2" customFormat="1" ht="6.9"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 customHeight="1">
      <c r="A32" s="35"/>
      <c r="B32" s="40"/>
      <c r="C32" s="35"/>
      <c r="D32" s="35"/>
      <c r="E32" s="35"/>
      <c r="F32" s="122" t="s">
        <v>38</v>
      </c>
      <c r="G32" s="35"/>
      <c r="H32" s="35"/>
      <c r="I32" s="123" t="s">
        <v>37</v>
      </c>
      <c r="J32" s="122" t="s">
        <v>39</v>
      </c>
      <c r="K32" s="35"/>
      <c r="L32" s="110"/>
      <c r="S32" s="35"/>
      <c r="T32" s="35"/>
      <c r="U32" s="35"/>
      <c r="V32" s="35"/>
      <c r="W32" s="35"/>
      <c r="X32" s="35"/>
      <c r="Y32" s="35"/>
      <c r="Z32" s="35"/>
      <c r="AA32" s="35"/>
      <c r="AB32" s="35"/>
      <c r="AC32" s="35"/>
      <c r="AD32" s="35"/>
      <c r="AE32" s="35"/>
    </row>
    <row r="33" spans="1:31" s="2" customFormat="1" ht="14.4" customHeight="1">
      <c r="A33" s="35"/>
      <c r="B33" s="40"/>
      <c r="C33" s="35"/>
      <c r="D33" s="124" t="s">
        <v>40</v>
      </c>
      <c r="E33" s="108" t="s">
        <v>41</v>
      </c>
      <c r="F33" s="125">
        <f>ROUND((SUM(BE80:BE105)),  2)</f>
        <v>0</v>
      </c>
      <c r="G33" s="35"/>
      <c r="H33" s="35"/>
      <c r="I33" s="126">
        <v>0.21</v>
      </c>
      <c r="J33" s="125">
        <f>ROUND(((SUM(BE80:BE105))*I33),  2)</f>
        <v>0</v>
      </c>
      <c r="K33" s="35"/>
      <c r="L33" s="110"/>
      <c r="S33" s="35"/>
      <c r="T33" s="35"/>
      <c r="U33" s="35"/>
      <c r="V33" s="35"/>
      <c r="W33" s="35"/>
      <c r="X33" s="35"/>
      <c r="Y33" s="35"/>
      <c r="Z33" s="35"/>
      <c r="AA33" s="35"/>
      <c r="AB33" s="35"/>
      <c r="AC33" s="35"/>
      <c r="AD33" s="35"/>
      <c r="AE33" s="35"/>
    </row>
    <row r="34" spans="1:31" s="2" customFormat="1" ht="14.4" customHeight="1">
      <c r="A34" s="35"/>
      <c r="B34" s="40"/>
      <c r="C34" s="35"/>
      <c r="D34" s="35"/>
      <c r="E34" s="108" t="s">
        <v>42</v>
      </c>
      <c r="F34" s="125">
        <f>ROUND((SUM(BF80:BF105)),  2)</f>
        <v>0</v>
      </c>
      <c r="G34" s="35"/>
      <c r="H34" s="35"/>
      <c r="I34" s="126">
        <v>0.15</v>
      </c>
      <c r="J34" s="125">
        <f>ROUND(((SUM(BF80:BF105))*I34),  2)</f>
        <v>0</v>
      </c>
      <c r="K34" s="35"/>
      <c r="L34" s="110"/>
      <c r="S34" s="35"/>
      <c r="T34" s="35"/>
      <c r="U34" s="35"/>
      <c r="V34" s="35"/>
      <c r="W34" s="35"/>
      <c r="X34" s="35"/>
      <c r="Y34" s="35"/>
      <c r="Z34" s="35"/>
      <c r="AA34" s="35"/>
      <c r="AB34" s="35"/>
      <c r="AC34" s="35"/>
      <c r="AD34" s="35"/>
      <c r="AE34" s="35"/>
    </row>
    <row r="35" spans="1:31" s="2" customFormat="1" ht="14.4" hidden="1" customHeight="1">
      <c r="A35" s="35"/>
      <c r="B35" s="40"/>
      <c r="C35" s="35"/>
      <c r="D35" s="35"/>
      <c r="E35" s="108" t="s">
        <v>43</v>
      </c>
      <c r="F35" s="125">
        <f>ROUND((SUM(BG80:BG105)),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 hidden="1" customHeight="1">
      <c r="A36" s="35"/>
      <c r="B36" s="40"/>
      <c r="C36" s="35"/>
      <c r="D36" s="35"/>
      <c r="E36" s="108" t="s">
        <v>44</v>
      </c>
      <c r="F36" s="125">
        <f>ROUND((SUM(BH80:BH105)),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 hidden="1" customHeight="1">
      <c r="A37" s="35"/>
      <c r="B37" s="40"/>
      <c r="C37" s="35"/>
      <c r="D37" s="35"/>
      <c r="E37" s="108" t="s">
        <v>45</v>
      </c>
      <c r="F37" s="125">
        <f>ROUND((SUM(BI80:BI105)),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46</v>
      </c>
      <c r="E39" s="129"/>
      <c r="F39" s="129"/>
      <c r="G39" s="130" t="s">
        <v>47</v>
      </c>
      <c r="H39" s="131" t="s">
        <v>48</v>
      </c>
      <c r="I39" s="132"/>
      <c r="J39" s="133">
        <f>SUM(J30:J37)</f>
        <v>0</v>
      </c>
      <c r="K39" s="134"/>
      <c r="L39" s="110"/>
      <c r="S39" s="35"/>
      <c r="T39" s="35"/>
      <c r="U39" s="35"/>
      <c r="V39" s="35"/>
      <c r="W39" s="35"/>
      <c r="X39" s="35"/>
      <c r="Y39" s="35"/>
      <c r="Z39" s="35"/>
      <c r="AA39" s="35"/>
      <c r="AB39" s="35"/>
      <c r="AC39" s="35"/>
      <c r="AD39" s="35"/>
      <c r="AE39" s="35"/>
    </row>
    <row r="40" spans="1:31" s="2" customFormat="1" ht="14.4"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 customHeight="1">
      <c r="A45" s="35"/>
      <c r="B45" s="36"/>
      <c r="C45" s="24" t="s">
        <v>96</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4.4" customHeight="1">
      <c r="A48" s="35"/>
      <c r="B48" s="36"/>
      <c r="C48" s="37"/>
      <c r="D48" s="37"/>
      <c r="E48" s="379" t="str">
        <f>E7</f>
        <v>Oprava kolejí a výhybek v žst. Česká Skalice</v>
      </c>
      <c r="F48" s="380"/>
      <c r="G48" s="380"/>
      <c r="H48" s="380"/>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94</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4.4" customHeight="1">
      <c r="A50" s="35"/>
      <c r="B50" s="36"/>
      <c r="C50" s="37"/>
      <c r="D50" s="37"/>
      <c r="E50" s="352" t="str">
        <f>E9</f>
        <v>VON - Vedlejší a ostatní náklady</v>
      </c>
      <c r="F50" s="381"/>
      <c r="G50" s="381"/>
      <c r="H50" s="381"/>
      <c r="I50" s="109"/>
      <c r="J50" s="37"/>
      <c r="K50" s="37"/>
      <c r="L50" s="110"/>
      <c r="S50" s="35"/>
      <c r="T50" s="35"/>
      <c r="U50" s="35"/>
      <c r="V50" s="35"/>
      <c r="W50" s="35"/>
      <c r="X50" s="35"/>
      <c r="Y50" s="35"/>
      <c r="Z50" s="35"/>
      <c r="AA50" s="35"/>
      <c r="AB50" s="35"/>
      <c r="AC50" s="35"/>
      <c r="AD50" s="35"/>
      <c r="AE50" s="35"/>
    </row>
    <row r="51" spans="1:47" s="2" customFormat="1" ht="6.9"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 xml:space="preserve"> </v>
      </c>
      <c r="G52" s="37"/>
      <c r="H52" s="37"/>
      <c r="I52" s="112" t="s">
        <v>23</v>
      </c>
      <c r="J52" s="60" t="str">
        <f>IF(J12="","",J12)</f>
        <v>28. 8. 2019</v>
      </c>
      <c r="K52" s="37"/>
      <c r="L52" s="110"/>
      <c r="S52" s="35"/>
      <c r="T52" s="35"/>
      <c r="U52" s="35"/>
      <c r="V52" s="35"/>
      <c r="W52" s="35"/>
      <c r="X52" s="35"/>
      <c r="Y52" s="35"/>
      <c r="Z52" s="35"/>
      <c r="AA52" s="35"/>
      <c r="AB52" s="35"/>
      <c r="AC52" s="35"/>
      <c r="AD52" s="35"/>
      <c r="AE52" s="35"/>
    </row>
    <row r="53" spans="1:47" s="2" customFormat="1" ht="6.9"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15.6" customHeight="1">
      <c r="A54" s="35"/>
      <c r="B54" s="36"/>
      <c r="C54" s="30" t="s">
        <v>25</v>
      </c>
      <c r="D54" s="37"/>
      <c r="E54" s="37"/>
      <c r="F54" s="28" t="str">
        <f>E15</f>
        <v xml:space="preserve"> </v>
      </c>
      <c r="G54" s="37"/>
      <c r="H54" s="37"/>
      <c r="I54" s="112" t="s">
        <v>31</v>
      </c>
      <c r="J54" s="33" t="str">
        <f>E21</f>
        <v xml:space="preserve"> </v>
      </c>
      <c r="K54" s="37"/>
      <c r="L54" s="110"/>
      <c r="S54" s="35"/>
      <c r="T54" s="35"/>
      <c r="U54" s="35"/>
      <c r="V54" s="35"/>
      <c r="W54" s="35"/>
      <c r="X54" s="35"/>
      <c r="Y54" s="35"/>
      <c r="Z54" s="35"/>
      <c r="AA54" s="35"/>
      <c r="AB54" s="35"/>
      <c r="AC54" s="35"/>
      <c r="AD54" s="35"/>
      <c r="AE54" s="35"/>
    </row>
    <row r="55" spans="1:47" s="2" customFormat="1" ht="15.6" customHeight="1">
      <c r="A55" s="35"/>
      <c r="B55" s="36"/>
      <c r="C55" s="30" t="s">
        <v>29</v>
      </c>
      <c r="D55" s="37"/>
      <c r="E55" s="37"/>
      <c r="F55" s="28" t="str">
        <f>IF(E18="","",E18)</f>
        <v>Vyplň údaj</v>
      </c>
      <c r="G55" s="37"/>
      <c r="H55" s="37"/>
      <c r="I55" s="112" t="s">
        <v>33</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97</v>
      </c>
      <c r="D57" s="142"/>
      <c r="E57" s="142"/>
      <c r="F57" s="142"/>
      <c r="G57" s="142"/>
      <c r="H57" s="142"/>
      <c r="I57" s="143"/>
      <c r="J57" s="144" t="s">
        <v>98</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8" customHeight="1">
      <c r="A59" s="35"/>
      <c r="B59" s="36"/>
      <c r="C59" s="145" t="s">
        <v>68</v>
      </c>
      <c r="D59" s="37"/>
      <c r="E59" s="37"/>
      <c r="F59" s="37"/>
      <c r="G59" s="37"/>
      <c r="H59" s="37"/>
      <c r="I59" s="109"/>
      <c r="J59" s="78">
        <f>J80</f>
        <v>0</v>
      </c>
      <c r="K59" s="37"/>
      <c r="L59" s="110"/>
      <c r="S59" s="35"/>
      <c r="T59" s="35"/>
      <c r="U59" s="35"/>
      <c r="V59" s="35"/>
      <c r="W59" s="35"/>
      <c r="X59" s="35"/>
      <c r="Y59" s="35"/>
      <c r="Z59" s="35"/>
      <c r="AA59" s="35"/>
      <c r="AB59" s="35"/>
      <c r="AC59" s="35"/>
      <c r="AD59" s="35"/>
      <c r="AE59" s="35"/>
      <c r="AU59" s="18" t="s">
        <v>99</v>
      </c>
    </row>
    <row r="60" spans="1:47" s="9" customFormat="1" ht="24.9" customHeight="1">
      <c r="B60" s="146"/>
      <c r="C60" s="147"/>
      <c r="D60" s="148" t="s">
        <v>1022</v>
      </c>
      <c r="E60" s="149"/>
      <c r="F60" s="149"/>
      <c r="G60" s="149"/>
      <c r="H60" s="149"/>
      <c r="I60" s="150"/>
      <c r="J60" s="151">
        <f>J81</f>
        <v>0</v>
      </c>
      <c r="K60" s="147"/>
      <c r="L60" s="152"/>
    </row>
    <row r="61" spans="1:47" s="2" customFormat="1" ht="21.75" customHeight="1">
      <c r="A61" s="35"/>
      <c r="B61" s="36"/>
      <c r="C61" s="37"/>
      <c r="D61" s="37"/>
      <c r="E61" s="37"/>
      <c r="F61" s="37"/>
      <c r="G61" s="37"/>
      <c r="H61" s="37"/>
      <c r="I61" s="109"/>
      <c r="J61" s="37"/>
      <c r="K61" s="37"/>
      <c r="L61" s="110"/>
      <c r="S61" s="35"/>
      <c r="T61" s="35"/>
      <c r="U61" s="35"/>
      <c r="V61" s="35"/>
      <c r="W61" s="35"/>
      <c r="X61" s="35"/>
      <c r="Y61" s="35"/>
      <c r="Z61" s="35"/>
      <c r="AA61" s="35"/>
      <c r="AB61" s="35"/>
      <c r="AC61" s="35"/>
      <c r="AD61" s="35"/>
      <c r="AE61" s="35"/>
    </row>
    <row r="62" spans="1:47" s="2" customFormat="1" ht="6.9" customHeight="1">
      <c r="A62" s="35"/>
      <c r="B62" s="48"/>
      <c r="C62" s="49"/>
      <c r="D62" s="49"/>
      <c r="E62" s="49"/>
      <c r="F62" s="49"/>
      <c r="G62" s="49"/>
      <c r="H62" s="49"/>
      <c r="I62" s="137"/>
      <c r="J62" s="49"/>
      <c r="K62" s="49"/>
      <c r="L62" s="110"/>
      <c r="S62" s="35"/>
      <c r="T62" s="35"/>
      <c r="U62" s="35"/>
      <c r="V62" s="35"/>
      <c r="W62" s="35"/>
      <c r="X62" s="35"/>
      <c r="Y62" s="35"/>
      <c r="Z62" s="35"/>
      <c r="AA62" s="35"/>
      <c r="AB62" s="35"/>
      <c r="AC62" s="35"/>
      <c r="AD62" s="35"/>
      <c r="AE62" s="35"/>
    </row>
    <row r="66" spans="1:63" s="2" customFormat="1" ht="6.9" customHeight="1">
      <c r="A66" s="35"/>
      <c r="B66" s="50"/>
      <c r="C66" s="51"/>
      <c r="D66" s="51"/>
      <c r="E66" s="51"/>
      <c r="F66" s="51"/>
      <c r="G66" s="51"/>
      <c r="H66" s="51"/>
      <c r="I66" s="140"/>
      <c r="J66" s="51"/>
      <c r="K66" s="51"/>
      <c r="L66" s="110"/>
      <c r="S66" s="35"/>
      <c r="T66" s="35"/>
      <c r="U66" s="35"/>
      <c r="V66" s="35"/>
      <c r="W66" s="35"/>
      <c r="X66" s="35"/>
      <c r="Y66" s="35"/>
      <c r="Z66" s="35"/>
      <c r="AA66" s="35"/>
      <c r="AB66" s="35"/>
      <c r="AC66" s="35"/>
      <c r="AD66" s="35"/>
      <c r="AE66" s="35"/>
    </row>
    <row r="67" spans="1:63" s="2" customFormat="1" ht="24.9" customHeight="1">
      <c r="A67" s="35"/>
      <c r="B67" s="36"/>
      <c r="C67" s="24" t="s">
        <v>103</v>
      </c>
      <c r="D67" s="37"/>
      <c r="E67" s="37"/>
      <c r="F67" s="37"/>
      <c r="G67" s="37"/>
      <c r="H67" s="37"/>
      <c r="I67" s="109"/>
      <c r="J67" s="37"/>
      <c r="K67" s="37"/>
      <c r="L67" s="110"/>
      <c r="S67" s="35"/>
      <c r="T67" s="35"/>
      <c r="U67" s="35"/>
      <c r="V67" s="35"/>
      <c r="W67" s="35"/>
      <c r="X67" s="35"/>
      <c r="Y67" s="35"/>
      <c r="Z67" s="35"/>
      <c r="AA67" s="35"/>
      <c r="AB67" s="35"/>
      <c r="AC67" s="35"/>
      <c r="AD67" s="35"/>
      <c r="AE67" s="35"/>
    </row>
    <row r="68" spans="1:63" s="2" customFormat="1" ht="6.9" customHeight="1">
      <c r="A68" s="35"/>
      <c r="B68" s="36"/>
      <c r="C68" s="37"/>
      <c r="D68" s="37"/>
      <c r="E68" s="37"/>
      <c r="F68" s="37"/>
      <c r="G68" s="37"/>
      <c r="H68" s="37"/>
      <c r="I68" s="109"/>
      <c r="J68" s="37"/>
      <c r="K68" s="37"/>
      <c r="L68" s="110"/>
      <c r="S68" s="35"/>
      <c r="T68" s="35"/>
      <c r="U68" s="35"/>
      <c r="V68" s="35"/>
      <c r="W68" s="35"/>
      <c r="X68" s="35"/>
      <c r="Y68" s="35"/>
      <c r="Z68" s="35"/>
      <c r="AA68" s="35"/>
      <c r="AB68" s="35"/>
      <c r="AC68" s="35"/>
      <c r="AD68" s="35"/>
      <c r="AE68" s="35"/>
    </row>
    <row r="69" spans="1:63" s="2" customFormat="1" ht="12" customHeight="1">
      <c r="A69" s="35"/>
      <c r="B69" s="36"/>
      <c r="C69" s="30" t="s">
        <v>16</v>
      </c>
      <c r="D69" s="37"/>
      <c r="E69" s="37"/>
      <c r="F69" s="37"/>
      <c r="G69" s="37"/>
      <c r="H69" s="37"/>
      <c r="I69" s="109"/>
      <c r="J69" s="37"/>
      <c r="K69" s="37"/>
      <c r="L69" s="110"/>
      <c r="S69" s="35"/>
      <c r="T69" s="35"/>
      <c r="U69" s="35"/>
      <c r="V69" s="35"/>
      <c r="W69" s="35"/>
      <c r="X69" s="35"/>
      <c r="Y69" s="35"/>
      <c r="Z69" s="35"/>
      <c r="AA69" s="35"/>
      <c r="AB69" s="35"/>
      <c r="AC69" s="35"/>
      <c r="AD69" s="35"/>
      <c r="AE69" s="35"/>
    </row>
    <row r="70" spans="1:63" s="2" customFormat="1" ht="14.4" customHeight="1">
      <c r="A70" s="35"/>
      <c r="B70" s="36"/>
      <c r="C70" s="37"/>
      <c r="D70" s="37"/>
      <c r="E70" s="379" t="str">
        <f>E7</f>
        <v>Oprava kolejí a výhybek v žst. Česká Skalice</v>
      </c>
      <c r="F70" s="380"/>
      <c r="G70" s="380"/>
      <c r="H70" s="380"/>
      <c r="I70" s="109"/>
      <c r="J70" s="37"/>
      <c r="K70" s="37"/>
      <c r="L70" s="110"/>
      <c r="S70" s="35"/>
      <c r="T70" s="35"/>
      <c r="U70" s="35"/>
      <c r="V70" s="35"/>
      <c r="W70" s="35"/>
      <c r="X70" s="35"/>
      <c r="Y70" s="35"/>
      <c r="Z70" s="35"/>
      <c r="AA70" s="35"/>
      <c r="AB70" s="35"/>
      <c r="AC70" s="35"/>
      <c r="AD70" s="35"/>
      <c r="AE70" s="35"/>
    </row>
    <row r="71" spans="1:63" s="2" customFormat="1" ht="12" customHeight="1">
      <c r="A71" s="35"/>
      <c r="B71" s="36"/>
      <c r="C71" s="30" t="s">
        <v>94</v>
      </c>
      <c r="D71" s="37"/>
      <c r="E71" s="37"/>
      <c r="F71" s="37"/>
      <c r="G71" s="37"/>
      <c r="H71" s="37"/>
      <c r="I71" s="109"/>
      <c r="J71" s="37"/>
      <c r="K71" s="37"/>
      <c r="L71" s="110"/>
      <c r="S71" s="35"/>
      <c r="T71" s="35"/>
      <c r="U71" s="35"/>
      <c r="V71" s="35"/>
      <c r="W71" s="35"/>
      <c r="X71" s="35"/>
      <c r="Y71" s="35"/>
      <c r="Z71" s="35"/>
      <c r="AA71" s="35"/>
      <c r="AB71" s="35"/>
      <c r="AC71" s="35"/>
      <c r="AD71" s="35"/>
      <c r="AE71" s="35"/>
    </row>
    <row r="72" spans="1:63" s="2" customFormat="1" ht="14.4" customHeight="1">
      <c r="A72" s="35"/>
      <c r="B72" s="36"/>
      <c r="C72" s="37"/>
      <c r="D72" s="37"/>
      <c r="E72" s="352" t="str">
        <f>E9</f>
        <v>VON - Vedlejší a ostatní náklady</v>
      </c>
      <c r="F72" s="381"/>
      <c r="G72" s="381"/>
      <c r="H72" s="381"/>
      <c r="I72" s="109"/>
      <c r="J72" s="37"/>
      <c r="K72" s="37"/>
      <c r="L72" s="110"/>
      <c r="S72" s="35"/>
      <c r="T72" s="35"/>
      <c r="U72" s="35"/>
      <c r="V72" s="35"/>
      <c r="W72" s="35"/>
      <c r="X72" s="35"/>
      <c r="Y72" s="35"/>
      <c r="Z72" s="35"/>
      <c r="AA72" s="35"/>
      <c r="AB72" s="35"/>
      <c r="AC72" s="35"/>
      <c r="AD72" s="35"/>
      <c r="AE72" s="35"/>
    </row>
    <row r="73" spans="1:63" s="2" customFormat="1" ht="6.9" customHeight="1">
      <c r="A73" s="35"/>
      <c r="B73" s="36"/>
      <c r="C73" s="37"/>
      <c r="D73" s="37"/>
      <c r="E73" s="37"/>
      <c r="F73" s="37"/>
      <c r="G73" s="37"/>
      <c r="H73" s="37"/>
      <c r="I73" s="109"/>
      <c r="J73" s="37"/>
      <c r="K73" s="37"/>
      <c r="L73" s="110"/>
      <c r="S73" s="35"/>
      <c r="T73" s="35"/>
      <c r="U73" s="35"/>
      <c r="V73" s="35"/>
      <c r="W73" s="35"/>
      <c r="X73" s="35"/>
      <c r="Y73" s="35"/>
      <c r="Z73" s="35"/>
      <c r="AA73" s="35"/>
      <c r="AB73" s="35"/>
      <c r="AC73" s="35"/>
      <c r="AD73" s="35"/>
      <c r="AE73" s="35"/>
    </row>
    <row r="74" spans="1:63" s="2" customFormat="1" ht="12" customHeight="1">
      <c r="A74" s="35"/>
      <c r="B74" s="36"/>
      <c r="C74" s="30" t="s">
        <v>21</v>
      </c>
      <c r="D74" s="37"/>
      <c r="E74" s="37"/>
      <c r="F74" s="28" t="str">
        <f>F12</f>
        <v xml:space="preserve"> </v>
      </c>
      <c r="G74" s="37"/>
      <c r="H74" s="37"/>
      <c r="I74" s="112" t="s">
        <v>23</v>
      </c>
      <c r="J74" s="60" t="str">
        <f>IF(J12="","",J12)</f>
        <v>28. 8. 2019</v>
      </c>
      <c r="K74" s="37"/>
      <c r="L74" s="110"/>
      <c r="S74" s="35"/>
      <c r="T74" s="35"/>
      <c r="U74" s="35"/>
      <c r="V74" s="35"/>
      <c r="W74" s="35"/>
      <c r="X74" s="35"/>
      <c r="Y74" s="35"/>
      <c r="Z74" s="35"/>
      <c r="AA74" s="35"/>
      <c r="AB74" s="35"/>
      <c r="AC74" s="35"/>
      <c r="AD74" s="35"/>
      <c r="AE74" s="35"/>
    </row>
    <row r="75" spans="1:63" s="2" customFormat="1" ht="6.9" customHeight="1">
      <c r="A75" s="35"/>
      <c r="B75" s="36"/>
      <c r="C75" s="37"/>
      <c r="D75" s="37"/>
      <c r="E75" s="37"/>
      <c r="F75" s="37"/>
      <c r="G75" s="37"/>
      <c r="H75" s="37"/>
      <c r="I75" s="109"/>
      <c r="J75" s="37"/>
      <c r="K75" s="37"/>
      <c r="L75" s="110"/>
      <c r="S75" s="35"/>
      <c r="T75" s="35"/>
      <c r="U75" s="35"/>
      <c r="V75" s="35"/>
      <c r="W75" s="35"/>
      <c r="X75" s="35"/>
      <c r="Y75" s="35"/>
      <c r="Z75" s="35"/>
      <c r="AA75" s="35"/>
      <c r="AB75" s="35"/>
      <c r="AC75" s="35"/>
      <c r="AD75" s="35"/>
      <c r="AE75" s="35"/>
    </row>
    <row r="76" spans="1:63" s="2" customFormat="1" ht="15.6" customHeight="1">
      <c r="A76" s="35"/>
      <c r="B76" s="36"/>
      <c r="C76" s="30" t="s">
        <v>25</v>
      </c>
      <c r="D76" s="37"/>
      <c r="E76" s="37"/>
      <c r="F76" s="28" t="str">
        <f>E15</f>
        <v xml:space="preserve"> </v>
      </c>
      <c r="G76" s="37"/>
      <c r="H76" s="37"/>
      <c r="I76" s="112" t="s">
        <v>31</v>
      </c>
      <c r="J76" s="33" t="str">
        <f>E21</f>
        <v xml:space="preserve"> </v>
      </c>
      <c r="K76" s="37"/>
      <c r="L76" s="110"/>
      <c r="S76" s="35"/>
      <c r="T76" s="35"/>
      <c r="U76" s="35"/>
      <c r="V76" s="35"/>
      <c r="W76" s="35"/>
      <c r="X76" s="35"/>
      <c r="Y76" s="35"/>
      <c r="Z76" s="35"/>
      <c r="AA76" s="35"/>
      <c r="AB76" s="35"/>
      <c r="AC76" s="35"/>
      <c r="AD76" s="35"/>
      <c r="AE76" s="35"/>
    </row>
    <row r="77" spans="1:63" s="2" customFormat="1" ht="15.6" customHeight="1">
      <c r="A77" s="35"/>
      <c r="B77" s="36"/>
      <c r="C77" s="30" t="s">
        <v>29</v>
      </c>
      <c r="D77" s="37"/>
      <c r="E77" s="37"/>
      <c r="F77" s="28" t="str">
        <f>IF(E18="","",E18)</f>
        <v>Vyplň údaj</v>
      </c>
      <c r="G77" s="37"/>
      <c r="H77" s="37"/>
      <c r="I77" s="112" t="s">
        <v>33</v>
      </c>
      <c r="J77" s="33" t="str">
        <f>E24</f>
        <v xml:space="preserve"> </v>
      </c>
      <c r="K77" s="37"/>
      <c r="L77" s="110"/>
      <c r="S77" s="35"/>
      <c r="T77" s="35"/>
      <c r="U77" s="35"/>
      <c r="V77" s="35"/>
      <c r="W77" s="35"/>
      <c r="X77" s="35"/>
      <c r="Y77" s="35"/>
      <c r="Z77" s="35"/>
      <c r="AA77" s="35"/>
      <c r="AB77" s="35"/>
      <c r="AC77" s="35"/>
      <c r="AD77" s="35"/>
      <c r="AE77" s="35"/>
    </row>
    <row r="78" spans="1:63" s="2" customFormat="1" ht="10.35" customHeight="1">
      <c r="A78" s="35"/>
      <c r="B78" s="36"/>
      <c r="C78" s="37"/>
      <c r="D78" s="37"/>
      <c r="E78" s="37"/>
      <c r="F78" s="37"/>
      <c r="G78" s="37"/>
      <c r="H78" s="37"/>
      <c r="I78" s="109"/>
      <c r="J78" s="37"/>
      <c r="K78" s="37"/>
      <c r="L78" s="110"/>
      <c r="S78" s="35"/>
      <c r="T78" s="35"/>
      <c r="U78" s="35"/>
      <c r="V78" s="35"/>
      <c r="W78" s="35"/>
      <c r="X78" s="35"/>
      <c r="Y78" s="35"/>
      <c r="Z78" s="35"/>
      <c r="AA78" s="35"/>
      <c r="AB78" s="35"/>
      <c r="AC78" s="35"/>
      <c r="AD78" s="35"/>
      <c r="AE78" s="35"/>
    </row>
    <row r="79" spans="1:63" s="11" customFormat="1" ht="29.25" customHeight="1">
      <c r="A79" s="160"/>
      <c r="B79" s="161"/>
      <c r="C79" s="162" t="s">
        <v>104</v>
      </c>
      <c r="D79" s="163" t="s">
        <v>55</v>
      </c>
      <c r="E79" s="163" t="s">
        <v>51</v>
      </c>
      <c r="F79" s="163" t="s">
        <v>52</v>
      </c>
      <c r="G79" s="163" t="s">
        <v>105</v>
      </c>
      <c r="H79" s="163" t="s">
        <v>106</v>
      </c>
      <c r="I79" s="164" t="s">
        <v>107</v>
      </c>
      <c r="J79" s="163" t="s">
        <v>98</v>
      </c>
      <c r="K79" s="165" t="s">
        <v>108</v>
      </c>
      <c r="L79" s="166"/>
      <c r="M79" s="69" t="s">
        <v>19</v>
      </c>
      <c r="N79" s="70" t="s">
        <v>40</v>
      </c>
      <c r="O79" s="70" t="s">
        <v>109</v>
      </c>
      <c r="P79" s="70" t="s">
        <v>110</v>
      </c>
      <c r="Q79" s="70" t="s">
        <v>111</v>
      </c>
      <c r="R79" s="70" t="s">
        <v>112</v>
      </c>
      <c r="S79" s="70" t="s">
        <v>113</v>
      </c>
      <c r="T79" s="71" t="s">
        <v>114</v>
      </c>
      <c r="U79" s="160"/>
      <c r="V79" s="160"/>
      <c r="W79" s="160"/>
      <c r="X79" s="160"/>
      <c r="Y79" s="160"/>
      <c r="Z79" s="160"/>
      <c r="AA79" s="160"/>
      <c r="AB79" s="160"/>
      <c r="AC79" s="160"/>
      <c r="AD79" s="160"/>
      <c r="AE79" s="160"/>
    </row>
    <row r="80" spans="1:63" s="2" customFormat="1" ht="22.8" customHeight="1">
      <c r="A80" s="35"/>
      <c r="B80" s="36"/>
      <c r="C80" s="76" t="s">
        <v>115</v>
      </c>
      <c r="D80" s="37"/>
      <c r="E80" s="37"/>
      <c r="F80" s="37"/>
      <c r="G80" s="37"/>
      <c r="H80" s="37"/>
      <c r="I80" s="109"/>
      <c r="J80" s="167">
        <f>BK80</f>
        <v>0</v>
      </c>
      <c r="K80" s="37"/>
      <c r="L80" s="40"/>
      <c r="M80" s="72"/>
      <c r="N80" s="168"/>
      <c r="O80" s="73"/>
      <c r="P80" s="169">
        <f>P81</f>
        <v>0</v>
      </c>
      <c r="Q80" s="73"/>
      <c r="R80" s="169">
        <f>R81</f>
        <v>0</v>
      </c>
      <c r="S80" s="73"/>
      <c r="T80" s="170">
        <f>T81</f>
        <v>0</v>
      </c>
      <c r="U80" s="35"/>
      <c r="V80" s="35"/>
      <c r="W80" s="35"/>
      <c r="X80" s="35"/>
      <c r="Y80" s="35"/>
      <c r="Z80" s="35"/>
      <c r="AA80" s="35"/>
      <c r="AB80" s="35"/>
      <c r="AC80" s="35"/>
      <c r="AD80" s="35"/>
      <c r="AE80" s="35"/>
      <c r="AT80" s="18" t="s">
        <v>69</v>
      </c>
      <c r="AU80" s="18" t="s">
        <v>99</v>
      </c>
      <c r="BK80" s="171">
        <f>BK81</f>
        <v>0</v>
      </c>
    </row>
    <row r="81" spans="1:65" s="12" customFormat="1" ht="25.95" customHeight="1">
      <c r="B81" s="172"/>
      <c r="C81" s="173"/>
      <c r="D81" s="174" t="s">
        <v>69</v>
      </c>
      <c r="E81" s="175" t="s">
        <v>1023</v>
      </c>
      <c r="F81" s="175" t="s">
        <v>1024</v>
      </c>
      <c r="G81" s="173"/>
      <c r="H81" s="173"/>
      <c r="I81" s="176"/>
      <c r="J81" s="177">
        <f>BK81</f>
        <v>0</v>
      </c>
      <c r="K81" s="173"/>
      <c r="L81" s="178"/>
      <c r="M81" s="179"/>
      <c r="N81" s="180"/>
      <c r="O81" s="180"/>
      <c r="P81" s="181">
        <f>SUM(P82:P105)</f>
        <v>0</v>
      </c>
      <c r="Q81" s="180"/>
      <c r="R81" s="181">
        <f>SUM(R82:R105)</f>
        <v>0</v>
      </c>
      <c r="S81" s="180"/>
      <c r="T81" s="182">
        <f>SUM(T82:T105)</f>
        <v>0</v>
      </c>
      <c r="AR81" s="183" t="s">
        <v>119</v>
      </c>
      <c r="AT81" s="184" t="s">
        <v>69</v>
      </c>
      <c r="AU81" s="184" t="s">
        <v>70</v>
      </c>
      <c r="AY81" s="183" t="s">
        <v>118</v>
      </c>
      <c r="BK81" s="185">
        <f>SUM(BK82:BK105)</f>
        <v>0</v>
      </c>
    </row>
    <row r="82" spans="1:65" s="2" customFormat="1" ht="32.4" customHeight="1">
      <c r="A82" s="35"/>
      <c r="B82" s="36"/>
      <c r="C82" s="188" t="s">
        <v>78</v>
      </c>
      <c r="D82" s="188" t="s">
        <v>121</v>
      </c>
      <c r="E82" s="189" t="s">
        <v>1025</v>
      </c>
      <c r="F82" s="190" t="s">
        <v>1026</v>
      </c>
      <c r="G82" s="191" t="s">
        <v>233</v>
      </c>
      <c r="H82" s="192">
        <v>4</v>
      </c>
      <c r="I82" s="193"/>
      <c r="J82" s="194">
        <f>ROUND(I82*H82,2)</f>
        <v>0</v>
      </c>
      <c r="K82" s="190" t="s">
        <v>125</v>
      </c>
      <c r="L82" s="40"/>
      <c r="M82" s="195" t="s">
        <v>19</v>
      </c>
      <c r="N82" s="196" t="s">
        <v>41</v>
      </c>
      <c r="O82" s="65"/>
      <c r="P82" s="197">
        <f>O82*H82</f>
        <v>0</v>
      </c>
      <c r="Q82" s="197">
        <v>0</v>
      </c>
      <c r="R82" s="197">
        <f>Q82*H82</f>
        <v>0</v>
      </c>
      <c r="S82" s="197">
        <v>0</v>
      </c>
      <c r="T82" s="198">
        <f>S82*H82</f>
        <v>0</v>
      </c>
      <c r="U82" s="35"/>
      <c r="V82" s="35"/>
      <c r="W82" s="35"/>
      <c r="X82" s="35"/>
      <c r="Y82" s="35"/>
      <c r="Z82" s="35"/>
      <c r="AA82" s="35"/>
      <c r="AB82" s="35"/>
      <c r="AC82" s="35"/>
      <c r="AD82" s="35"/>
      <c r="AE82" s="35"/>
      <c r="AR82" s="199" t="s">
        <v>1027</v>
      </c>
      <c r="AT82" s="199" t="s">
        <v>121</v>
      </c>
      <c r="AU82" s="199" t="s">
        <v>78</v>
      </c>
      <c r="AY82" s="18" t="s">
        <v>118</v>
      </c>
      <c r="BE82" s="200">
        <f>IF(N82="základní",J82,0)</f>
        <v>0</v>
      </c>
      <c r="BF82" s="200">
        <f>IF(N82="snížená",J82,0)</f>
        <v>0</v>
      </c>
      <c r="BG82" s="200">
        <f>IF(N82="zákl. přenesená",J82,0)</f>
        <v>0</v>
      </c>
      <c r="BH82" s="200">
        <f>IF(N82="sníž. přenesená",J82,0)</f>
        <v>0</v>
      </c>
      <c r="BI82" s="200">
        <f>IF(N82="nulová",J82,0)</f>
        <v>0</v>
      </c>
      <c r="BJ82" s="18" t="s">
        <v>78</v>
      </c>
      <c r="BK82" s="200">
        <f>ROUND(I82*H82,2)</f>
        <v>0</v>
      </c>
      <c r="BL82" s="18" t="s">
        <v>1027</v>
      </c>
      <c r="BM82" s="199" t="s">
        <v>80</v>
      </c>
    </row>
    <row r="83" spans="1:65" s="2" customFormat="1" ht="19.2">
      <c r="A83" s="35"/>
      <c r="B83" s="36"/>
      <c r="C83" s="37"/>
      <c r="D83" s="201" t="s">
        <v>127</v>
      </c>
      <c r="E83" s="37"/>
      <c r="F83" s="202" t="s">
        <v>1026</v>
      </c>
      <c r="G83" s="37"/>
      <c r="H83" s="37"/>
      <c r="I83" s="109"/>
      <c r="J83" s="37"/>
      <c r="K83" s="37"/>
      <c r="L83" s="40"/>
      <c r="M83" s="203"/>
      <c r="N83" s="204"/>
      <c r="O83" s="65"/>
      <c r="P83" s="65"/>
      <c r="Q83" s="65"/>
      <c r="R83" s="65"/>
      <c r="S83" s="65"/>
      <c r="T83" s="66"/>
      <c r="U83" s="35"/>
      <c r="V83" s="35"/>
      <c r="W83" s="35"/>
      <c r="X83" s="35"/>
      <c r="Y83" s="35"/>
      <c r="Z83" s="35"/>
      <c r="AA83" s="35"/>
      <c r="AB83" s="35"/>
      <c r="AC83" s="35"/>
      <c r="AD83" s="35"/>
      <c r="AE83" s="35"/>
      <c r="AT83" s="18" t="s">
        <v>127</v>
      </c>
      <c r="AU83" s="18" t="s">
        <v>78</v>
      </c>
    </row>
    <row r="84" spans="1:65" s="2" customFormat="1" ht="21.6" customHeight="1">
      <c r="A84" s="35"/>
      <c r="B84" s="36"/>
      <c r="C84" s="188" t="s">
        <v>80</v>
      </c>
      <c r="D84" s="188" t="s">
        <v>121</v>
      </c>
      <c r="E84" s="189" t="s">
        <v>1028</v>
      </c>
      <c r="F84" s="190" t="s">
        <v>1029</v>
      </c>
      <c r="G84" s="191" t="s">
        <v>1030</v>
      </c>
      <c r="H84" s="192">
        <v>1</v>
      </c>
      <c r="I84" s="193"/>
      <c r="J84" s="194">
        <f>ROUND(I84*H84,2)</f>
        <v>0</v>
      </c>
      <c r="K84" s="190" t="s">
        <v>125</v>
      </c>
      <c r="L84" s="40"/>
      <c r="M84" s="195" t="s">
        <v>19</v>
      </c>
      <c r="N84" s="196" t="s">
        <v>41</v>
      </c>
      <c r="O84" s="65"/>
      <c r="P84" s="197">
        <f>O84*H84</f>
        <v>0</v>
      </c>
      <c r="Q84" s="197">
        <v>0</v>
      </c>
      <c r="R84" s="197">
        <f>Q84*H84</f>
        <v>0</v>
      </c>
      <c r="S84" s="197">
        <v>0</v>
      </c>
      <c r="T84" s="198">
        <f>S84*H84</f>
        <v>0</v>
      </c>
      <c r="U84" s="35"/>
      <c r="V84" s="35"/>
      <c r="W84" s="35"/>
      <c r="X84" s="35"/>
      <c r="Y84" s="35"/>
      <c r="Z84" s="35"/>
      <c r="AA84" s="35"/>
      <c r="AB84" s="35"/>
      <c r="AC84" s="35"/>
      <c r="AD84" s="35"/>
      <c r="AE84" s="35"/>
      <c r="AR84" s="199" t="s">
        <v>1027</v>
      </c>
      <c r="AT84" s="199" t="s">
        <v>121</v>
      </c>
      <c r="AU84" s="199" t="s">
        <v>78</v>
      </c>
      <c r="AY84" s="18" t="s">
        <v>118</v>
      </c>
      <c r="BE84" s="200">
        <f>IF(N84="základní",J84,0)</f>
        <v>0</v>
      </c>
      <c r="BF84" s="200">
        <f>IF(N84="snížená",J84,0)</f>
        <v>0</v>
      </c>
      <c r="BG84" s="200">
        <f>IF(N84="zákl. přenesená",J84,0)</f>
        <v>0</v>
      </c>
      <c r="BH84" s="200">
        <f>IF(N84="sníž. přenesená",J84,0)</f>
        <v>0</v>
      </c>
      <c r="BI84" s="200">
        <f>IF(N84="nulová",J84,0)</f>
        <v>0</v>
      </c>
      <c r="BJ84" s="18" t="s">
        <v>78</v>
      </c>
      <c r="BK84" s="200">
        <f>ROUND(I84*H84,2)</f>
        <v>0</v>
      </c>
      <c r="BL84" s="18" t="s">
        <v>1027</v>
      </c>
      <c r="BM84" s="199" t="s">
        <v>126</v>
      </c>
    </row>
    <row r="85" spans="1:65" s="2" customFormat="1" ht="10.199999999999999">
      <c r="A85" s="35"/>
      <c r="B85" s="36"/>
      <c r="C85" s="37"/>
      <c r="D85" s="201" t="s">
        <v>127</v>
      </c>
      <c r="E85" s="37"/>
      <c r="F85" s="202" t="s">
        <v>1029</v>
      </c>
      <c r="G85" s="37"/>
      <c r="H85" s="37"/>
      <c r="I85" s="109"/>
      <c r="J85" s="37"/>
      <c r="K85" s="37"/>
      <c r="L85" s="40"/>
      <c r="M85" s="203"/>
      <c r="N85" s="204"/>
      <c r="O85" s="65"/>
      <c r="P85" s="65"/>
      <c r="Q85" s="65"/>
      <c r="R85" s="65"/>
      <c r="S85" s="65"/>
      <c r="T85" s="66"/>
      <c r="U85" s="35"/>
      <c r="V85" s="35"/>
      <c r="W85" s="35"/>
      <c r="X85" s="35"/>
      <c r="Y85" s="35"/>
      <c r="Z85" s="35"/>
      <c r="AA85" s="35"/>
      <c r="AB85" s="35"/>
      <c r="AC85" s="35"/>
      <c r="AD85" s="35"/>
      <c r="AE85" s="35"/>
      <c r="AT85" s="18" t="s">
        <v>127</v>
      </c>
      <c r="AU85" s="18" t="s">
        <v>78</v>
      </c>
    </row>
    <row r="86" spans="1:65" s="2" customFormat="1" ht="32.4" customHeight="1">
      <c r="A86" s="35"/>
      <c r="B86" s="36"/>
      <c r="C86" s="188" t="s">
        <v>140</v>
      </c>
      <c r="D86" s="188" t="s">
        <v>121</v>
      </c>
      <c r="E86" s="189" t="s">
        <v>1031</v>
      </c>
      <c r="F86" s="190" t="s">
        <v>1032</v>
      </c>
      <c r="G86" s="191" t="s">
        <v>157</v>
      </c>
      <c r="H86" s="192">
        <v>1.1000000000000001</v>
      </c>
      <c r="I86" s="193"/>
      <c r="J86" s="194">
        <f>ROUND(I86*H86,2)</f>
        <v>0</v>
      </c>
      <c r="K86" s="190" t="s">
        <v>125</v>
      </c>
      <c r="L86" s="40"/>
      <c r="M86" s="195" t="s">
        <v>19</v>
      </c>
      <c r="N86" s="196" t="s">
        <v>41</v>
      </c>
      <c r="O86" s="65"/>
      <c r="P86" s="197">
        <f>O86*H86</f>
        <v>0</v>
      </c>
      <c r="Q86" s="197">
        <v>0</v>
      </c>
      <c r="R86" s="197">
        <f>Q86*H86</f>
        <v>0</v>
      </c>
      <c r="S86" s="197">
        <v>0</v>
      </c>
      <c r="T86" s="198">
        <f>S86*H86</f>
        <v>0</v>
      </c>
      <c r="U86" s="35"/>
      <c r="V86" s="35"/>
      <c r="W86" s="35"/>
      <c r="X86" s="35"/>
      <c r="Y86" s="35"/>
      <c r="Z86" s="35"/>
      <c r="AA86" s="35"/>
      <c r="AB86" s="35"/>
      <c r="AC86" s="35"/>
      <c r="AD86" s="35"/>
      <c r="AE86" s="35"/>
      <c r="AR86" s="199" t="s">
        <v>1027</v>
      </c>
      <c r="AT86" s="199" t="s">
        <v>121</v>
      </c>
      <c r="AU86" s="199" t="s">
        <v>78</v>
      </c>
      <c r="AY86" s="18" t="s">
        <v>118</v>
      </c>
      <c r="BE86" s="200">
        <f>IF(N86="základní",J86,0)</f>
        <v>0</v>
      </c>
      <c r="BF86" s="200">
        <f>IF(N86="snížená",J86,0)</f>
        <v>0</v>
      </c>
      <c r="BG86" s="200">
        <f>IF(N86="zákl. přenesená",J86,0)</f>
        <v>0</v>
      </c>
      <c r="BH86" s="200">
        <f>IF(N86="sníž. přenesená",J86,0)</f>
        <v>0</v>
      </c>
      <c r="BI86" s="200">
        <f>IF(N86="nulová",J86,0)</f>
        <v>0</v>
      </c>
      <c r="BJ86" s="18" t="s">
        <v>78</v>
      </c>
      <c r="BK86" s="200">
        <f>ROUND(I86*H86,2)</f>
        <v>0</v>
      </c>
      <c r="BL86" s="18" t="s">
        <v>1027</v>
      </c>
      <c r="BM86" s="199" t="s">
        <v>143</v>
      </c>
    </row>
    <row r="87" spans="1:65" s="2" customFormat="1" ht="28.8">
      <c r="A87" s="35"/>
      <c r="B87" s="36"/>
      <c r="C87" s="37"/>
      <c r="D87" s="201" t="s">
        <v>127</v>
      </c>
      <c r="E87" s="37"/>
      <c r="F87" s="202" t="s">
        <v>1032</v>
      </c>
      <c r="G87" s="37"/>
      <c r="H87" s="37"/>
      <c r="I87" s="109"/>
      <c r="J87" s="37"/>
      <c r="K87" s="37"/>
      <c r="L87" s="40"/>
      <c r="M87" s="203"/>
      <c r="N87" s="204"/>
      <c r="O87" s="65"/>
      <c r="P87" s="65"/>
      <c r="Q87" s="65"/>
      <c r="R87" s="65"/>
      <c r="S87" s="65"/>
      <c r="T87" s="66"/>
      <c r="U87" s="35"/>
      <c r="V87" s="35"/>
      <c r="W87" s="35"/>
      <c r="X87" s="35"/>
      <c r="Y87" s="35"/>
      <c r="Z87" s="35"/>
      <c r="AA87" s="35"/>
      <c r="AB87" s="35"/>
      <c r="AC87" s="35"/>
      <c r="AD87" s="35"/>
      <c r="AE87" s="35"/>
      <c r="AT87" s="18" t="s">
        <v>127</v>
      </c>
      <c r="AU87" s="18" t="s">
        <v>78</v>
      </c>
    </row>
    <row r="88" spans="1:65" s="2" customFormat="1" ht="21.6" customHeight="1">
      <c r="A88" s="35"/>
      <c r="B88" s="36"/>
      <c r="C88" s="188" t="s">
        <v>126</v>
      </c>
      <c r="D88" s="188" t="s">
        <v>121</v>
      </c>
      <c r="E88" s="189" t="s">
        <v>1033</v>
      </c>
      <c r="F88" s="190" t="s">
        <v>1034</v>
      </c>
      <c r="G88" s="191" t="s">
        <v>1030</v>
      </c>
      <c r="H88" s="192">
        <v>1</v>
      </c>
      <c r="I88" s="193"/>
      <c r="J88" s="194">
        <f>ROUND(I88*H88,2)</f>
        <v>0</v>
      </c>
      <c r="K88" s="190" t="s">
        <v>125</v>
      </c>
      <c r="L88" s="40"/>
      <c r="M88" s="195" t="s">
        <v>19</v>
      </c>
      <c r="N88" s="196" t="s">
        <v>41</v>
      </c>
      <c r="O88" s="65"/>
      <c r="P88" s="197">
        <f>O88*H88</f>
        <v>0</v>
      </c>
      <c r="Q88" s="197">
        <v>0</v>
      </c>
      <c r="R88" s="197">
        <f>Q88*H88</f>
        <v>0</v>
      </c>
      <c r="S88" s="197">
        <v>0</v>
      </c>
      <c r="T88" s="198">
        <f>S88*H88</f>
        <v>0</v>
      </c>
      <c r="U88" s="35"/>
      <c r="V88" s="35"/>
      <c r="W88" s="35"/>
      <c r="X88" s="35"/>
      <c r="Y88" s="35"/>
      <c r="Z88" s="35"/>
      <c r="AA88" s="35"/>
      <c r="AB88" s="35"/>
      <c r="AC88" s="35"/>
      <c r="AD88" s="35"/>
      <c r="AE88" s="35"/>
      <c r="AR88" s="199" t="s">
        <v>1027</v>
      </c>
      <c r="AT88" s="199" t="s">
        <v>121</v>
      </c>
      <c r="AU88" s="199" t="s">
        <v>78</v>
      </c>
      <c r="AY88" s="18" t="s">
        <v>118</v>
      </c>
      <c r="BE88" s="200">
        <f>IF(N88="základní",J88,0)</f>
        <v>0</v>
      </c>
      <c r="BF88" s="200">
        <f>IF(N88="snížená",J88,0)</f>
        <v>0</v>
      </c>
      <c r="BG88" s="200">
        <f>IF(N88="zákl. přenesená",J88,0)</f>
        <v>0</v>
      </c>
      <c r="BH88" s="200">
        <f>IF(N88="sníž. přenesená",J88,0)</f>
        <v>0</v>
      </c>
      <c r="BI88" s="200">
        <f>IF(N88="nulová",J88,0)</f>
        <v>0</v>
      </c>
      <c r="BJ88" s="18" t="s">
        <v>78</v>
      </c>
      <c r="BK88" s="200">
        <f>ROUND(I88*H88,2)</f>
        <v>0</v>
      </c>
      <c r="BL88" s="18" t="s">
        <v>1027</v>
      </c>
      <c r="BM88" s="199" t="s">
        <v>147</v>
      </c>
    </row>
    <row r="89" spans="1:65" s="2" customFormat="1" ht="19.2">
      <c r="A89" s="35"/>
      <c r="B89" s="36"/>
      <c r="C89" s="37"/>
      <c r="D89" s="201" t="s">
        <v>127</v>
      </c>
      <c r="E89" s="37"/>
      <c r="F89" s="202" t="s">
        <v>1034</v>
      </c>
      <c r="G89" s="37"/>
      <c r="H89" s="37"/>
      <c r="I89" s="109"/>
      <c r="J89" s="37"/>
      <c r="K89" s="37"/>
      <c r="L89" s="40"/>
      <c r="M89" s="203"/>
      <c r="N89" s="204"/>
      <c r="O89" s="65"/>
      <c r="P89" s="65"/>
      <c r="Q89" s="65"/>
      <c r="R89" s="65"/>
      <c r="S89" s="65"/>
      <c r="T89" s="66"/>
      <c r="U89" s="35"/>
      <c r="V89" s="35"/>
      <c r="W89" s="35"/>
      <c r="X89" s="35"/>
      <c r="Y89" s="35"/>
      <c r="Z89" s="35"/>
      <c r="AA89" s="35"/>
      <c r="AB89" s="35"/>
      <c r="AC89" s="35"/>
      <c r="AD89" s="35"/>
      <c r="AE89" s="35"/>
      <c r="AT89" s="18" t="s">
        <v>127</v>
      </c>
      <c r="AU89" s="18" t="s">
        <v>78</v>
      </c>
    </row>
    <row r="90" spans="1:65" s="2" customFormat="1" ht="32.4" customHeight="1">
      <c r="A90" s="35"/>
      <c r="B90" s="36"/>
      <c r="C90" s="188" t="s">
        <v>119</v>
      </c>
      <c r="D90" s="188" t="s">
        <v>121</v>
      </c>
      <c r="E90" s="189" t="s">
        <v>1035</v>
      </c>
      <c r="F90" s="190" t="s">
        <v>1036</v>
      </c>
      <c r="G90" s="191" t="s">
        <v>157</v>
      </c>
      <c r="H90" s="192">
        <v>1.1000000000000001</v>
      </c>
      <c r="I90" s="193"/>
      <c r="J90" s="194">
        <f>ROUND(I90*H90,2)</f>
        <v>0</v>
      </c>
      <c r="K90" s="190" t="s">
        <v>125</v>
      </c>
      <c r="L90" s="40"/>
      <c r="M90" s="195" t="s">
        <v>19</v>
      </c>
      <c r="N90" s="196" t="s">
        <v>41</v>
      </c>
      <c r="O90" s="65"/>
      <c r="P90" s="197">
        <f>O90*H90</f>
        <v>0</v>
      </c>
      <c r="Q90" s="197">
        <v>0</v>
      </c>
      <c r="R90" s="197">
        <f>Q90*H90</f>
        <v>0</v>
      </c>
      <c r="S90" s="197">
        <v>0</v>
      </c>
      <c r="T90" s="198">
        <f>S90*H90</f>
        <v>0</v>
      </c>
      <c r="U90" s="35"/>
      <c r="V90" s="35"/>
      <c r="W90" s="35"/>
      <c r="X90" s="35"/>
      <c r="Y90" s="35"/>
      <c r="Z90" s="35"/>
      <c r="AA90" s="35"/>
      <c r="AB90" s="35"/>
      <c r="AC90" s="35"/>
      <c r="AD90" s="35"/>
      <c r="AE90" s="35"/>
      <c r="AR90" s="199" t="s">
        <v>1027</v>
      </c>
      <c r="AT90" s="199" t="s">
        <v>121</v>
      </c>
      <c r="AU90" s="199" t="s">
        <v>78</v>
      </c>
      <c r="AY90" s="18" t="s">
        <v>118</v>
      </c>
      <c r="BE90" s="200">
        <f>IF(N90="základní",J90,0)</f>
        <v>0</v>
      </c>
      <c r="BF90" s="200">
        <f>IF(N90="snížená",J90,0)</f>
        <v>0</v>
      </c>
      <c r="BG90" s="200">
        <f>IF(N90="zákl. přenesená",J90,0)</f>
        <v>0</v>
      </c>
      <c r="BH90" s="200">
        <f>IF(N90="sníž. přenesená",J90,0)</f>
        <v>0</v>
      </c>
      <c r="BI90" s="200">
        <f>IF(N90="nulová",J90,0)</f>
        <v>0</v>
      </c>
      <c r="BJ90" s="18" t="s">
        <v>78</v>
      </c>
      <c r="BK90" s="200">
        <f>ROUND(I90*H90,2)</f>
        <v>0</v>
      </c>
      <c r="BL90" s="18" t="s">
        <v>1027</v>
      </c>
      <c r="BM90" s="199" t="s">
        <v>153</v>
      </c>
    </row>
    <row r="91" spans="1:65" s="2" customFormat="1" ht="28.8">
      <c r="A91" s="35"/>
      <c r="B91" s="36"/>
      <c r="C91" s="37"/>
      <c r="D91" s="201" t="s">
        <v>127</v>
      </c>
      <c r="E91" s="37"/>
      <c r="F91" s="202" t="s">
        <v>1036</v>
      </c>
      <c r="G91" s="37"/>
      <c r="H91" s="37"/>
      <c r="I91" s="109"/>
      <c r="J91" s="37"/>
      <c r="K91" s="37"/>
      <c r="L91" s="40"/>
      <c r="M91" s="203"/>
      <c r="N91" s="204"/>
      <c r="O91" s="65"/>
      <c r="P91" s="65"/>
      <c r="Q91" s="65"/>
      <c r="R91" s="65"/>
      <c r="S91" s="65"/>
      <c r="T91" s="66"/>
      <c r="U91" s="35"/>
      <c r="V91" s="35"/>
      <c r="W91" s="35"/>
      <c r="X91" s="35"/>
      <c r="Y91" s="35"/>
      <c r="Z91" s="35"/>
      <c r="AA91" s="35"/>
      <c r="AB91" s="35"/>
      <c r="AC91" s="35"/>
      <c r="AD91" s="35"/>
      <c r="AE91" s="35"/>
      <c r="AT91" s="18" t="s">
        <v>127</v>
      </c>
      <c r="AU91" s="18" t="s">
        <v>78</v>
      </c>
    </row>
    <row r="92" spans="1:65" s="2" customFormat="1" ht="32.4" customHeight="1">
      <c r="A92" s="35"/>
      <c r="B92" s="36"/>
      <c r="C92" s="188" t="s">
        <v>143</v>
      </c>
      <c r="D92" s="188" t="s">
        <v>121</v>
      </c>
      <c r="E92" s="189" t="s">
        <v>1037</v>
      </c>
      <c r="F92" s="190" t="s">
        <v>1038</v>
      </c>
      <c r="G92" s="191" t="s">
        <v>157</v>
      </c>
      <c r="H92" s="192">
        <v>1.1000000000000001</v>
      </c>
      <c r="I92" s="193"/>
      <c r="J92" s="194">
        <f>ROUND(I92*H92,2)</f>
        <v>0</v>
      </c>
      <c r="K92" s="190" t="s">
        <v>125</v>
      </c>
      <c r="L92" s="40"/>
      <c r="M92" s="195" t="s">
        <v>19</v>
      </c>
      <c r="N92" s="196" t="s">
        <v>41</v>
      </c>
      <c r="O92" s="65"/>
      <c r="P92" s="197">
        <f>O92*H92</f>
        <v>0</v>
      </c>
      <c r="Q92" s="197">
        <v>0</v>
      </c>
      <c r="R92" s="197">
        <f>Q92*H92</f>
        <v>0</v>
      </c>
      <c r="S92" s="197">
        <v>0</v>
      </c>
      <c r="T92" s="198">
        <f>S92*H92</f>
        <v>0</v>
      </c>
      <c r="U92" s="35"/>
      <c r="V92" s="35"/>
      <c r="W92" s="35"/>
      <c r="X92" s="35"/>
      <c r="Y92" s="35"/>
      <c r="Z92" s="35"/>
      <c r="AA92" s="35"/>
      <c r="AB92" s="35"/>
      <c r="AC92" s="35"/>
      <c r="AD92" s="35"/>
      <c r="AE92" s="35"/>
      <c r="AR92" s="199" t="s">
        <v>1027</v>
      </c>
      <c r="AT92" s="199" t="s">
        <v>121</v>
      </c>
      <c r="AU92" s="199" t="s">
        <v>78</v>
      </c>
      <c r="AY92" s="18" t="s">
        <v>118</v>
      </c>
      <c r="BE92" s="200">
        <f>IF(N92="základní",J92,0)</f>
        <v>0</v>
      </c>
      <c r="BF92" s="200">
        <f>IF(N92="snížená",J92,0)</f>
        <v>0</v>
      </c>
      <c r="BG92" s="200">
        <f>IF(N92="zákl. přenesená",J92,0)</f>
        <v>0</v>
      </c>
      <c r="BH92" s="200">
        <f>IF(N92="sníž. přenesená",J92,0)</f>
        <v>0</v>
      </c>
      <c r="BI92" s="200">
        <f>IF(N92="nulová",J92,0)</f>
        <v>0</v>
      </c>
      <c r="BJ92" s="18" t="s">
        <v>78</v>
      </c>
      <c r="BK92" s="200">
        <f>ROUND(I92*H92,2)</f>
        <v>0</v>
      </c>
      <c r="BL92" s="18" t="s">
        <v>1027</v>
      </c>
      <c r="BM92" s="199" t="s">
        <v>158</v>
      </c>
    </row>
    <row r="93" spans="1:65" s="2" customFormat="1" ht="28.8">
      <c r="A93" s="35"/>
      <c r="B93" s="36"/>
      <c r="C93" s="37"/>
      <c r="D93" s="201" t="s">
        <v>127</v>
      </c>
      <c r="E93" s="37"/>
      <c r="F93" s="202" t="s">
        <v>1038</v>
      </c>
      <c r="G93" s="37"/>
      <c r="H93" s="37"/>
      <c r="I93" s="109"/>
      <c r="J93" s="37"/>
      <c r="K93" s="37"/>
      <c r="L93" s="40"/>
      <c r="M93" s="203"/>
      <c r="N93" s="204"/>
      <c r="O93" s="65"/>
      <c r="P93" s="65"/>
      <c r="Q93" s="65"/>
      <c r="R93" s="65"/>
      <c r="S93" s="65"/>
      <c r="T93" s="66"/>
      <c r="U93" s="35"/>
      <c r="V93" s="35"/>
      <c r="W93" s="35"/>
      <c r="X93" s="35"/>
      <c r="Y93" s="35"/>
      <c r="Z93" s="35"/>
      <c r="AA93" s="35"/>
      <c r="AB93" s="35"/>
      <c r="AC93" s="35"/>
      <c r="AD93" s="35"/>
      <c r="AE93" s="35"/>
      <c r="AT93" s="18" t="s">
        <v>127</v>
      </c>
      <c r="AU93" s="18" t="s">
        <v>78</v>
      </c>
    </row>
    <row r="94" spans="1:65" s="2" customFormat="1" ht="32.4" customHeight="1">
      <c r="A94" s="35"/>
      <c r="B94" s="36"/>
      <c r="C94" s="188" t="s">
        <v>171</v>
      </c>
      <c r="D94" s="188" t="s">
        <v>121</v>
      </c>
      <c r="E94" s="189" t="s">
        <v>1039</v>
      </c>
      <c r="F94" s="190" t="s">
        <v>1040</v>
      </c>
      <c r="G94" s="191" t="s">
        <v>157</v>
      </c>
      <c r="H94" s="192">
        <v>1.1000000000000001</v>
      </c>
      <c r="I94" s="193"/>
      <c r="J94" s="194">
        <f>ROUND(I94*H94,2)</f>
        <v>0</v>
      </c>
      <c r="K94" s="190" t="s">
        <v>125</v>
      </c>
      <c r="L94" s="40"/>
      <c r="M94" s="195" t="s">
        <v>19</v>
      </c>
      <c r="N94" s="196" t="s">
        <v>41</v>
      </c>
      <c r="O94" s="65"/>
      <c r="P94" s="197">
        <f>O94*H94</f>
        <v>0</v>
      </c>
      <c r="Q94" s="197">
        <v>0</v>
      </c>
      <c r="R94" s="197">
        <f>Q94*H94</f>
        <v>0</v>
      </c>
      <c r="S94" s="197">
        <v>0</v>
      </c>
      <c r="T94" s="198">
        <f>S94*H94</f>
        <v>0</v>
      </c>
      <c r="U94" s="35"/>
      <c r="V94" s="35"/>
      <c r="W94" s="35"/>
      <c r="X94" s="35"/>
      <c r="Y94" s="35"/>
      <c r="Z94" s="35"/>
      <c r="AA94" s="35"/>
      <c r="AB94" s="35"/>
      <c r="AC94" s="35"/>
      <c r="AD94" s="35"/>
      <c r="AE94" s="35"/>
      <c r="AR94" s="199" t="s">
        <v>1027</v>
      </c>
      <c r="AT94" s="199" t="s">
        <v>121</v>
      </c>
      <c r="AU94" s="199" t="s">
        <v>78</v>
      </c>
      <c r="AY94" s="18" t="s">
        <v>118</v>
      </c>
      <c r="BE94" s="200">
        <f>IF(N94="základní",J94,0)</f>
        <v>0</v>
      </c>
      <c r="BF94" s="200">
        <f>IF(N94="snížená",J94,0)</f>
        <v>0</v>
      </c>
      <c r="BG94" s="200">
        <f>IF(N94="zákl. přenesená",J94,0)</f>
        <v>0</v>
      </c>
      <c r="BH94" s="200">
        <f>IF(N94="sníž. přenesená",J94,0)</f>
        <v>0</v>
      </c>
      <c r="BI94" s="200">
        <f>IF(N94="nulová",J94,0)</f>
        <v>0</v>
      </c>
      <c r="BJ94" s="18" t="s">
        <v>78</v>
      </c>
      <c r="BK94" s="200">
        <f>ROUND(I94*H94,2)</f>
        <v>0</v>
      </c>
      <c r="BL94" s="18" t="s">
        <v>1027</v>
      </c>
      <c r="BM94" s="199" t="s">
        <v>174</v>
      </c>
    </row>
    <row r="95" spans="1:65" s="2" customFormat="1" ht="19.2">
      <c r="A95" s="35"/>
      <c r="B95" s="36"/>
      <c r="C95" s="37"/>
      <c r="D95" s="201" t="s">
        <v>127</v>
      </c>
      <c r="E95" s="37"/>
      <c r="F95" s="202" t="s">
        <v>1040</v>
      </c>
      <c r="G95" s="37"/>
      <c r="H95" s="37"/>
      <c r="I95" s="109"/>
      <c r="J95" s="37"/>
      <c r="K95" s="37"/>
      <c r="L95" s="40"/>
      <c r="M95" s="203"/>
      <c r="N95" s="204"/>
      <c r="O95" s="65"/>
      <c r="P95" s="65"/>
      <c r="Q95" s="65"/>
      <c r="R95" s="65"/>
      <c r="S95" s="65"/>
      <c r="T95" s="66"/>
      <c r="U95" s="35"/>
      <c r="V95" s="35"/>
      <c r="W95" s="35"/>
      <c r="X95" s="35"/>
      <c r="Y95" s="35"/>
      <c r="Z95" s="35"/>
      <c r="AA95" s="35"/>
      <c r="AB95" s="35"/>
      <c r="AC95" s="35"/>
      <c r="AD95" s="35"/>
      <c r="AE95" s="35"/>
      <c r="AT95" s="18" t="s">
        <v>127</v>
      </c>
      <c r="AU95" s="18" t="s">
        <v>78</v>
      </c>
    </row>
    <row r="96" spans="1:65" s="2" customFormat="1" ht="21.6" customHeight="1">
      <c r="A96" s="35"/>
      <c r="B96" s="36"/>
      <c r="C96" s="188" t="s">
        <v>147</v>
      </c>
      <c r="D96" s="188" t="s">
        <v>121</v>
      </c>
      <c r="E96" s="189" t="s">
        <v>1041</v>
      </c>
      <c r="F96" s="190" t="s">
        <v>1042</v>
      </c>
      <c r="G96" s="191" t="s">
        <v>1030</v>
      </c>
      <c r="H96" s="192">
        <v>1</v>
      </c>
      <c r="I96" s="193"/>
      <c r="J96" s="194">
        <f>ROUND(I96*H96,2)</f>
        <v>0</v>
      </c>
      <c r="K96" s="190" t="s">
        <v>125</v>
      </c>
      <c r="L96" s="40"/>
      <c r="M96" s="195" t="s">
        <v>19</v>
      </c>
      <c r="N96" s="196" t="s">
        <v>41</v>
      </c>
      <c r="O96" s="65"/>
      <c r="P96" s="197">
        <f>O96*H96</f>
        <v>0</v>
      </c>
      <c r="Q96" s="197">
        <v>0</v>
      </c>
      <c r="R96" s="197">
        <f>Q96*H96</f>
        <v>0</v>
      </c>
      <c r="S96" s="197">
        <v>0</v>
      </c>
      <c r="T96" s="198">
        <f>S96*H96</f>
        <v>0</v>
      </c>
      <c r="U96" s="35"/>
      <c r="V96" s="35"/>
      <c r="W96" s="35"/>
      <c r="X96" s="35"/>
      <c r="Y96" s="35"/>
      <c r="Z96" s="35"/>
      <c r="AA96" s="35"/>
      <c r="AB96" s="35"/>
      <c r="AC96" s="35"/>
      <c r="AD96" s="35"/>
      <c r="AE96" s="35"/>
      <c r="AR96" s="199" t="s">
        <v>1027</v>
      </c>
      <c r="AT96" s="199" t="s">
        <v>121</v>
      </c>
      <c r="AU96" s="199" t="s">
        <v>78</v>
      </c>
      <c r="AY96" s="18" t="s">
        <v>118</v>
      </c>
      <c r="BE96" s="200">
        <f>IF(N96="základní",J96,0)</f>
        <v>0</v>
      </c>
      <c r="BF96" s="200">
        <f>IF(N96="snížená",J96,0)</f>
        <v>0</v>
      </c>
      <c r="BG96" s="200">
        <f>IF(N96="zákl. přenesená",J96,0)</f>
        <v>0</v>
      </c>
      <c r="BH96" s="200">
        <f>IF(N96="sníž. přenesená",J96,0)</f>
        <v>0</v>
      </c>
      <c r="BI96" s="200">
        <f>IF(N96="nulová",J96,0)</f>
        <v>0</v>
      </c>
      <c r="BJ96" s="18" t="s">
        <v>78</v>
      </c>
      <c r="BK96" s="200">
        <f>ROUND(I96*H96,2)</f>
        <v>0</v>
      </c>
      <c r="BL96" s="18" t="s">
        <v>1027</v>
      </c>
      <c r="BM96" s="199" t="s">
        <v>186</v>
      </c>
    </row>
    <row r="97" spans="1:65" s="2" customFormat="1" ht="19.2">
      <c r="A97" s="35"/>
      <c r="B97" s="36"/>
      <c r="C97" s="37"/>
      <c r="D97" s="201" t="s">
        <v>127</v>
      </c>
      <c r="E97" s="37"/>
      <c r="F97" s="202" t="s">
        <v>1042</v>
      </c>
      <c r="G97" s="37"/>
      <c r="H97" s="37"/>
      <c r="I97" s="109"/>
      <c r="J97" s="37"/>
      <c r="K97" s="37"/>
      <c r="L97" s="40"/>
      <c r="M97" s="203"/>
      <c r="N97" s="204"/>
      <c r="O97" s="65"/>
      <c r="P97" s="65"/>
      <c r="Q97" s="65"/>
      <c r="R97" s="65"/>
      <c r="S97" s="65"/>
      <c r="T97" s="66"/>
      <c r="U97" s="35"/>
      <c r="V97" s="35"/>
      <c r="W97" s="35"/>
      <c r="X97" s="35"/>
      <c r="Y97" s="35"/>
      <c r="Z97" s="35"/>
      <c r="AA97" s="35"/>
      <c r="AB97" s="35"/>
      <c r="AC97" s="35"/>
      <c r="AD97" s="35"/>
      <c r="AE97" s="35"/>
      <c r="AT97" s="18" t="s">
        <v>127</v>
      </c>
      <c r="AU97" s="18" t="s">
        <v>78</v>
      </c>
    </row>
    <row r="98" spans="1:65" s="2" customFormat="1" ht="21.6" customHeight="1">
      <c r="A98" s="35"/>
      <c r="B98" s="36"/>
      <c r="C98" s="188" t="s">
        <v>188</v>
      </c>
      <c r="D98" s="188" t="s">
        <v>121</v>
      </c>
      <c r="E98" s="189" t="s">
        <v>1043</v>
      </c>
      <c r="F98" s="190" t="s">
        <v>1044</v>
      </c>
      <c r="G98" s="191" t="s">
        <v>1030</v>
      </c>
      <c r="H98" s="192">
        <v>1</v>
      </c>
      <c r="I98" s="193"/>
      <c r="J98" s="194">
        <f>ROUND(I98*H98,2)</f>
        <v>0</v>
      </c>
      <c r="K98" s="190" t="s">
        <v>125</v>
      </c>
      <c r="L98" s="40"/>
      <c r="M98" s="195" t="s">
        <v>19</v>
      </c>
      <c r="N98" s="196" t="s">
        <v>41</v>
      </c>
      <c r="O98" s="65"/>
      <c r="P98" s="197">
        <f>O98*H98</f>
        <v>0</v>
      </c>
      <c r="Q98" s="197">
        <v>0</v>
      </c>
      <c r="R98" s="197">
        <f>Q98*H98</f>
        <v>0</v>
      </c>
      <c r="S98" s="197">
        <v>0</v>
      </c>
      <c r="T98" s="198">
        <f>S98*H98</f>
        <v>0</v>
      </c>
      <c r="U98" s="35"/>
      <c r="V98" s="35"/>
      <c r="W98" s="35"/>
      <c r="X98" s="35"/>
      <c r="Y98" s="35"/>
      <c r="Z98" s="35"/>
      <c r="AA98" s="35"/>
      <c r="AB98" s="35"/>
      <c r="AC98" s="35"/>
      <c r="AD98" s="35"/>
      <c r="AE98" s="35"/>
      <c r="AR98" s="199" t="s">
        <v>1027</v>
      </c>
      <c r="AT98" s="199" t="s">
        <v>121</v>
      </c>
      <c r="AU98" s="199" t="s">
        <v>78</v>
      </c>
      <c r="AY98" s="18" t="s">
        <v>118</v>
      </c>
      <c r="BE98" s="200">
        <f>IF(N98="základní",J98,0)</f>
        <v>0</v>
      </c>
      <c r="BF98" s="200">
        <f>IF(N98="snížená",J98,0)</f>
        <v>0</v>
      </c>
      <c r="BG98" s="200">
        <f>IF(N98="zákl. přenesená",J98,0)</f>
        <v>0</v>
      </c>
      <c r="BH98" s="200">
        <f>IF(N98="sníž. přenesená",J98,0)</f>
        <v>0</v>
      </c>
      <c r="BI98" s="200">
        <f>IF(N98="nulová",J98,0)</f>
        <v>0</v>
      </c>
      <c r="BJ98" s="18" t="s">
        <v>78</v>
      </c>
      <c r="BK98" s="200">
        <f>ROUND(I98*H98,2)</f>
        <v>0</v>
      </c>
      <c r="BL98" s="18" t="s">
        <v>1027</v>
      </c>
      <c r="BM98" s="199" t="s">
        <v>191</v>
      </c>
    </row>
    <row r="99" spans="1:65" s="2" customFormat="1" ht="19.2">
      <c r="A99" s="35"/>
      <c r="B99" s="36"/>
      <c r="C99" s="37"/>
      <c r="D99" s="201" t="s">
        <v>127</v>
      </c>
      <c r="E99" s="37"/>
      <c r="F99" s="202" t="s">
        <v>1044</v>
      </c>
      <c r="G99" s="37"/>
      <c r="H99" s="37"/>
      <c r="I99" s="109"/>
      <c r="J99" s="37"/>
      <c r="K99" s="37"/>
      <c r="L99" s="40"/>
      <c r="M99" s="203"/>
      <c r="N99" s="204"/>
      <c r="O99" s="65"/>
      <c r="P99" s="65"/>
      <c r="Q99" s="65"/>
      <c r="R99" s="65"/>
      <c r="S99" s="65"/>
      <c r="T99" s="66"/>
      <c r="U99" s="35"/>
      <c r="V99" s="35"/>
      <c r="W99" s="35"/>
      <c r="X99" s="35"/>
      <c r="Y99" s="35"/>
      <c r="Z99" s="35"/>
      <c r="AA99" s="35"/>
      <c r="AB99" s="35"/>
      <c r="AC99" s="35"/>
      <c r="AD99" s="35"/>
      <c r="AE99" s="35"/>
      <c r="AT99" s="18" t="s">
        <v>127</v>
      </c>
      <c r="AU99" s="18" t="s">
        <v>78</v>
      </c>
    </row>
    <row r="100" spans="1:65" s="2" customFormat="1" ht="64.8" customHeight="1">
      <c r="A100" s="35"/>
      <c r="B100" s="36"/>
      <c r="C100" s="188" t="s">
        <v>153</v>
      </c>
      <c r="D100" s="188" t="s">
        <v>121</v>
      </c>
      <c r="E100" s="189" t="s">
        <v>1045</v>
      </c>
      <c r="F100" s="190" t="s">
        <v>1046</v>
      </c>
      <c r="G100" s="191" t="s">
        <v>1030</v>
      </c>
      <c r="H100" s="192">
        <v>1</v>
      </c>
      <c r="I100" s="193"/>
      <c r="J100" s="194">
        <f>ROUND(I100*H100,2)</f>
        <v>0</v>
      </c>
      <c r="K100" s="190" t="s">
        <v>413</v>
      </c>
      <c r="L100" s="40"/>
      <c r="M100" s="195" t="s">
        <v>19</v>
      </c>
      <c r="N100" s="196" t="s">
        <v>41</v>
      </c>
      <c r="O100" s="65"/>
      <c r="P100" s="197">
        <f>O100*H100</f>
        <v>0</v>
      </c>
      <c r="Q100" s="197">
        <v>0</v>
      </c>
      <c r="R100" s="197">
        <f>Q100*H100</f>
        <v>0</v>
      </c>
      <c r="S100" s="197">
        <v>0</v>
      </c>
      <c r="T100" s="198">
        <f>S100*H100</f>
        <v>0</v>
      </c>
      <c r="U100" s="35"/>
      <c r="V100" s="35"/>
      <c r="W100" s="35"/>
      <c r="X100" s="35"/>
      <c r="Y100" s="35"/>
      <c r="Z100" s="35"/>
      <c r="AA100" s="35"/>
      <c r="AB100" s="35"/>
      <c r="AC100" s="35"/>
      <c r="AD100" s="35"/>
      <c r="AE100" s="35"/>
      <c r="AR100" s="199" t="s">
        <v>1027</v>
      </c>
      <c r="AT100" s="199" t="s">
        <v>121</v>
      </c>
      <c r="AU100" s="199" t="s">
        <v>78</v>
      </c>
      <c r="AY100" s="18" t="s">
        <v>118</v>
      </c>
      <c r="BE100" s="200">
        <f>IF(N100="základní",J100,0)</f>
        <v>0</v>
      </c>
      <c r="BF100" s="200">
        <f>IF(N100="snížená",J100,0)</f>
        <v>0</v>
      </c>
      <c r="BG100" s="200">
        <f>IF(N100="zákl. přenesená",J100,0)</f>
        <v>0</v>
      </c>
      <c r="BH100" s="200">
        <f>IF(N100="sníž. přenesená",J100,0)</f>
        <v>0</v>
      </c>
      <c r="BI100" s="200">
        <f>IF(N100="nulová",J100,0)</f>
        <v>0</v>
      </c>
      <c r="BJ100" s="18" t="s">
        <v>78</v>
      </c>
      <c r="BK100" s="200">
        <f>ROUND(I100*H100,2)</f>
        <v>0</v>
      </c>
      <c r="BL100" s="18" t="s">
        <v>1027</v>
      </c>
      <c r="BM100" s="199" t="s">
        <v>195</v>
      </c>
    </row>
    <row r="101" spans="1:65" s="2" customFormat="1" ht="48">
      <c r="A101" s="35"/>
      <c r="B101" s="36"/>
      <c r="C101" s="37"/>
      <c r="D101" s="201" t="s">
        <v>127</v>
      </c>
      <c r="E101" s="37"/>
      <c r="F101" s="202" t="s">
        <v>1046</v>
      </c>
      <c r="G101" s="37"/>
      <c r="H101" s="37"/>
      <c r="I101" s="109"/>
      <c r="J101" s="37"/>
      <c r="K101" s="37"/>
      <c r="L101" s="40"/>
      <c r="M101" s="203"/>
      <c r="N101" s="204"/>
      <c r="O101" s="65"/>
      <c r="P101" s="65"/>
      <c r="Q101" s="65"/>
      <c r="R101" s="65"/>
      <c r="S101" s="65"/>
      <c r="T101" s="66"/>
      <c r="U101" s="35"/>
      <c r="V101" s="35"/>
      <c r="W101" s="35"/>
      <c r="X101" s="35"/>
      <c r="Y101" s="35"/>
      <c r="Z101" s="35"/>
      <c r="AA101" s="35"/>
      <c r="AB101" s="35"/>
      <c r="AC101" s="35"/>
      <c r="AD101" s="35"/>
      <c r="AE101" s="35"/>
      <c r="AT101" s="18" t="s">
        <v>127</v>
      </c>
      <c r="AU101" s="18" t="s">
        <v>78</v>
      </c>
    </row>
    <row r="102" spans="1:65" s="2" customFormat="1" ht="21.6" customHeight="1">
      <c r="A102" s="35"/>
      <c r="B102" s="36"/>
      <c r="C102" s="188" t="s">
        <v>196</v>
      </c>
      <c r="D102" s="188" t="s">
        <v>121</v>
      </c>
      <c r="E102" s="189" t="s">
        <v>1047</v>
      </c>
      <c r="F102" s="190" t="s">
        <v>1048</v>
      </c>
      <c r="G102" s="191" t="s">
        <v>1030</v>
      </c>
      <c r="H102" s="192">
        <v>1</v>
      </c>
      <c r="I102" s="193"/>
      <c r="J102" s="194">
        <f>ROUND(I102*H102,2)</f>
        <v>0</v>
      </c>
      <c r="K102" s="190" t="s">
        <v>125</v>
      </c>
      <c r="L102" s="40"/>
      <c r="M102" s="195" t="s">
        <v>19</v>
      </c>
      <c r="N102" s="196" t="s">
        <v>41</v>
      </c>
      <c r="O102" s="65"/>
      <c r="P102" s="197">
        <f>O102*H102</f>
        <v>0</v>
      </c>
      <c r="Q102" s="197">
        <v>0</v>
      </c>
      <c r="R102" s="197">
        <f>Q102*H102</f>
        <v>0</v>
      </c>
      <c r="S102" s="197">
        <v>0</v>
      </c>
      <c r="T102" s="198">
        <f>S102*H102</f>
        <v>0</v>
      </c>
      <c r="U102" s="35"/>
      <c r="V102" s="35"/>
      <c r="W102" s="35"/>
      <c r="X102" s="35"/>
      <c r="Y102" s="35"/>
      <c r="Z102" s="35"/>
      <c r="AA102" s="35"/>
      <c r="AB102" s="35"/>
      <c r="AC102" s="35"/>
      <c r="AD102" s="35"/>
      <c r="AE102" s="35"/>
      <c r="AR102" s="199" t="s">
        <v>1027</v>
      </c>
      <c r="AT102" s="199" t="s">
        <v>121</v>
      </c>
      <c r="AU102" s="199" t="s">
        <v>78</v>
      </c>
      <c r="AY102" s="18" t="s">
        <v>118</v>
      </c>
      <c r="BE102" s="200">
        <f>IF(N102="základní",J102,0)</f>
        <v>0</v>
      </c>
      <c r="BF102" s="200">
        <f>IF(N102="snížená",J102,0)</f>
        <v>0</v>
      </c>
      <c r="BG102" s="200">
        <f>IF(N102="zákl. přenesená",J102,0)</f>
        <v>0</v>
      </c>
      <c r="BH102" s="200">
        <f>IF(N102="sníž. přenesená",J102,0)</f>
        <v>0</v>
      </c>
      <c r="BI102" s="200">
        <f>IF(N102="nulová",J102,0)</f>
        <v>0</v>
      </c>
      <c r="BJ102" s="18" t="s">
        <v>78</v>
      </c>
      <c r="BK102" s="200">
        <f>ROUND(I102*H102,2)</f>
        <v>0</v>
      </c>
      <c r="BL102" s="18" t="s">
        <v>1027</v>
      </c>
      <c r="BM102" s="199" t="s">
        <v>199</v>
      </c>
    </row>
    <row r="103" spans="1:65" s="2" customFormat="1" ht="19.2">
      <c r="A103" s="35"/>
      <c r="B103" s="36"/>
      <c r="C103" s="37"/>
      <c r="D103" s="201" t="s">
        <v>127</v>
      </c>
      <c r="E103" s="37"/>
      <c r="F103" s="202" t="s">
        <v>1048</v>
      </c>
      <c r="G103" s="37"/>
      <c r="H103" s="37"/>
      <c r="I103" s="109"/>
      <c r="J103" s="37"/>
      <c r="K103" s="37"/>
      <c r="L103" s="40"/>
      <c r="M103" s="203"/>
      <c r="N103" s="204"/>
      <c r="O103" s="65"/>
      <c r="P103" s="65"/>
      <c r="Q103" s="65"/>
      <c r="R103" s="65"/>
      <c r="S103" s="65"/>
      <c r="T103" s="66"/>
      <c r="U103" s="35"/>
      <c r="V103" s="35"/>
      <c r="W103" s="35"/>
      <c r="X103" s="35"/>
      <c r="Y103" s="35"/>
      <c r="Z103" s="35"/>
      <c r="AA103" s="35"/>
      <c r="AB103" s="35"/>
      <c r="AC103" s="35"/>
      <c r="AD103" s="35"/>
      <c r="AE103" s="35"/>
      <c r="AT103" s="18" t="s">
        <v>127</v>
      </c>
      <c r="AU103" s="18" t="s">
        <v>78</v>
      </c>
    </row>
    <row r="104" spans="1:65" s="2" customFormat="1" ht="14.4" customHeight="1">
      <c r="A104" s="35"/>
      <c r="B104" s="36"/>
      <c r="C104" s="188" t="s">
        <v>158</v>
      </c>
      <c r="D104" s="188" t="s">
        <v>121</v>
      </c>
      <c r="E104" s="189" t="s">
        <v>1049</v>
      </c>
      <c r="F104" s="190" t="s">
        <v>1050</v>
      </c>
      <c r="G104" s="191" t="s">
        <v>1030</v>
      </c>
      <c r="H104" s="192">
        <v>1</v>
      </c>
      <c r="I104" s="193"/>
      <c r="J104" s="194">
        <f>ROUND(I104*H104,2)</f>
        <v>0</v>
      </c>
      <c r="K104" s="190" t="s">
        <v>125</v>
      </c>
      <c r="L104" s="40"/>
      <c r="M104" s="195" t="s">
        <v>19</v>
      </c>
      <c r="N104" s="196" t="s">
        <v>41</v>
      </c>
      <c r="O104" s="65"/>
      <c r="P104" s="197">
        <f>O104*H104</f>
        <v>0</v>
      </c>
      <c r="Q104" s="197">
        <v>0</v>
      </c>
      <c r="R104" s="197">
        <f>Q104*H104</f>
        <v>0</v>
      </c>
      <c r="S104" s="197">
        <v>0</v>
      </c>
      <c r="T104" s="198">
        <f>S104*H104</f>
        <v>0</v>
      </c>
      <c r="U104" s="35"/>
      <c r="V104" s="35"/>
      <c r="W104" s="35"/>
      <c r="X104" s="35"/>
      <c r="Y104" s="35"/>
      <c r="Z104" s="35"/>
      <c r="AA104" s="35"/>
      <c r="AB104" s="35"/>
      <c r="AC104" s="35"/>
      <c r="AD104" s="35"/>
      <c r="AE104" s="35"/>
      <c r="AR104" s="199" t="s">
        <v>1027</v>
      </c>
      <c r="AT104" s="199" t="s">
        <v>121</v>
      </c>
      <c r="AU104" s="199" t="s">
        <v>78</v>
      </c>
      <c r="AY104" s="18" t="s">
        <v>118</v>
      </c>
      <c r="BE104" s="200">
        <f>IF(N104="základní",J104,0)</f>
        <v>0</v>
      </c>
      <c r="BF104" s="200">
        <f>IF(N104="snížená",J104,0)</f>
        <v>0</v>
      </c>
      <c r="BG104" s="200">
        <f>IF(N104="zákl. přenesená",J104,0)</f>
        <v>0</v>
      </c>
      <c r="BH104" s="200">
        <f>IF(N104="sníž. přenesená",J104,0)</f>
        <v>0</v>
      </c>
      <c r="BI104" s="200">
        <f>IF(N104="nulová",J104,0)</f>
        <v>0</v>
      </c>
      <c r="BJ104" s="18" t="s">
        <v>78</v>
      </c>
      <c r="BK104" s="200">
        <f>ROUND(I104*H104,2)</f>
        <v>0</v>
      </c>
      <c r="BL104" s="18" t="s">
        <v>1027</v>
      </c>
      <c r="BM104" s="199" t="s">
        <v>207</v>
      </c>
    </row>
    <row r="105" spans="1:65" s="2" customFormat="1" ht="10.199999999999999">
      <c r="A105" s="35"/>
      <c r="B105" s="36"/>
      <c r="C105" s="37"/>
      <c r="D105" s="201" t="s">
        <v>127</v>
      </c>
      <c r="E105" s="37"/>
      <c r="F105" s="202" t="s">
        <v>1050</v>
      </c>
      <c r="G105" s="37"/>
      <c r="H105" s="37"/>
      <c r="I105" s="109"/>
      <c r="J105" s="37"/>
      <c r="K105" s="37"/>
      <c r="L105" s="40"/>
      <c r="M105" s="250"/>
      <c r="N105" s="251"/>
      <c r="O105" s="252"/>
      <c r="P105" s="252"/>
      <c r="Q105" s="252"/>
      <c r="R105" s="252"/>
      <c r="S105" s="252"/>
      <c r="T105" s="253"/>
      <c r="U105" s="35"/>
      <c r="V105" s="35"/>
      <c r="W105" s="35"/>
      <c r="X105" s="35"/>
      <c r="Y105" s="35"/>
      <c r="Z105" s="35"/>
      <c r="AA105" s="35"/>
      <c r="AB105" s="35"/>
      <c r="AC105" s="35"/>
      <c r="AD105" s="35"/>
      <c r="AE105" s="35"/>
      <c r="AT105" s="18" t="s">
        <v>127</v>
      </c>
      <c r="AU105" s="18" t="s">
        <v>78</v>
      </c>
    </row>
    <row r="106" spans="1:65" s="2" customFormat="1" ht="6.9" customHeight="1">
      <c r="A106" s="35"/>
      <c r="B106" s="48"/>
      <c r="C106" s="49"/>
      <c r="D106" s="49"/>
      <c r="E106" s="49"/>
      <c r="F106" s="49"/>
      <c r="G106" s="49"/>
      <c r="H106" s="49"/>
      <c r="I106" s="137"/>
      <c r="J106" s="49"/>
      <c r="K106" s="49"/>
      <c r="L106" s="40"/>
      <c r="M106" s="35"/>
      <c r="O106" s="35"/>
      <c r="P106" s="35"/>
      <c r="Q106" s="35"/>
      <c r="R106" s="35"/>
      <c r="S106" s="35"/>
      <c r="T106" s="35"/>
      <c r="U106" s="35"/>
      <c r="V106" s="35"/>
      <c r="W106" s="35"/>
      <c r="X106" s="35"/>
      <c r="Y106" s="35"/>
      <c r="Z106" s="35"/>
      <c r="AA106" s="35"/>
      <c r="AB106" s="35"/>
      <c r="AC106" s="35"/>
      <c r="AD106" s="35"/>
      <c r="AE106" s="35"/>
    </row>
  </sheetData>
  <sheetProtection algorithmName="SHA-512" hashValue="b6OjaZS/uO7mP/Qrvniwrj2YXrwEhmjps6C9iSdr4fZB21Wajyt1WzAUDLqKmINOwDFlLsA0jVUHeXo1Rx8Wqw==" saltValue="Bcke55m9E+OB3p1kY4LSvna7j5Dk4MuNLolX7pYfI9xdICAL1TG2IwquGPqr/M1CwS1I5DbQ0gEFWaM0RtGg9g==" spinCount="100000" sheet="1" objects="1" scenarios="1" formatColumns="0" formatRows="0" autoFilter="0"/>
  <autoFilter ref="C79:K105"/>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3"/>
  <sheetViews>
    <sheetView showGridLines="0" workbookViewId="0"/>
  </sheetViews>
  <sheetFormatPr defaultRowHeight="10.199999999999999"/>
  <cols>
    <col min="1" max="1" width="8.28515625" style="254" customWidth="1"/>
    <col min="2" max="2" width="1.7109375" style="254" customWidth="1"/>
    <col min="3" max="4" width="5" style="254" customWidth="1"/>
    <col min="5" max="5" width="11.7109375" style="254" customWidth="1"/>
    <col min="6" max="6" width="9.140625" style="254" customWidth="1"/>
    <col min="7" max="7" width="5" style="254" customWidth="1"/>
    <col min="8" max="8" width="77.85546875" style="254" customWidth="1"/>
    <col min="9" max="10" width="20" style="254" customWidth="1"/>
    <col min="11" max="11" width="1.7109375" style="254" customWidth="1"/>
  </cols>
  <sheetData>
    <row r="1" spans="2:11" s="1" customFormat="1" ht="37.5" customHeight="1"/>
    <row r="2" spans="2:11" s="1" customFormat="1" ht="7.5" customHeight="1">
      <c r="B2" s="255"/>
      <c r="C2" s="256"/>
      <c r="D2" s="256"/>
      <c r="E2" s="256"/>
      <c r="F2" s="256"/>
      <c r="G2" s="256"/>
      <c r="H2" s="256"/>
      <c r="I2" s="256"/>
      <c r="J2" s="256"/>
      <c r="K2" s="257"/>
    </row>
    <row r="3" spans="2:11" s="16" customFormat="1" ht="45" customHeight="1">
      <c r="B3" s="258"/>
      <c r="C3" s="385" t="s">
        <v>1051</v>
      </c>
      <c r="D3" s="385"/>
      <c r="E3" s="385"/>
      <c r="F3" s="385"/>
      <c r="G3" s="385"/>
      <c r="H3" s="385"/>
      <c r="I3" s="385"/>
      <c r="J3" s="385"/>
      <c r="K3" s="259"/>
    </row>
    <row r="4" spans="2:11" s="1" customFormat="1" ht="25.5" customHeight="1">
      <c r="B4" s="260"/>
      <c r="C4" s="389" t="s">
        <v>1052</v>
      </c>
      <c r="D4" s="389"/>
      <c r="E4" s="389"/>
      <c r="F4" s="389"/>
      <c r="G4" s="389"/>
      <c r="H4" s="389"/>
      <c r="I4" s="389"/>
      <c r="J4" s="389"/>
      <c r="K4" s="261"/>
    </row>
    <row r="5" spans="2:11" s="1" customFormat="1" ht="5.25" customHeight="1">
      <c r="B5" s="260"/>
      <c r="C5" s="262"/>
      <c r="D5" s="262"/>
      <c r="E5" s="262"/>
      <c r="F5" s="262"/>
      <c r="G5" s="262"/>
      <c r="H5" s="262"/>
      <c r="I5" s="262"/>
      <c r="J5" s="262"/>
      <c r="K5" s="261"/>
    </row>
    <row r="6" spans="2:11" s="1" customFormat="1" ht="15" customHeight="1">
      <c r="B6" s="260"/>
      <c r="C6" s="387" t="s">
        <v>1053</v>
      </c>
      <c r="D6" s="387"/>
      <c r="E6" s="387"/>
      <c r="F6" s="387"/>
      <c r="G6" s="387"/>
      <c r="H6" s="387"/>
      <c r="I6" s="387"/>
      <c r="J6" s="387"/>
      <c r="K6" s="261"/>
    </row>
    <row r="7" spans="2:11" s="1" customFormat="1" ht="15" customHeight="1">
      <c r="B7" s="264"/>
      <c r="C7" s="387" t="s">
        <v>1054</v>
      </c>
      <c r="D7" s="387"/>
      <c r="E7" s="387"/>
      <c r="F7" s="387"/>
      <c r="G7" s="387"/>
      <c r="H7" s="387"/>
      <c r="I7" s="387"/>
      <c r="J7" s="387"/>
      <c r="K7" s="261"/>
    </row>
    <row r="8" spans="2:11" s="1" customFormat="1" ht="12.75" customHeight="1">
      <c r="B8" s="264"/>
      <c r="C8" s="263"/>
      <c r="D8" s="263"/>
      <c r="E8" s="263"/>
      <c r="F8" s="263"/>
      <c r="G8" s="263"/>
      <c r="H8" s="263"/>
      <c r="I8" s="263"/>
      <c r="J8" s="263"/>
      <c r="K8" s="261"/>
    </row>
    <row r="9" spans="2:11" s="1" customFormat="1" ht="15" customHeight="1">
      <c r="B9" s="264"/>
      <c r="C9" s="387" t="s">
        <v>1055</v>
      </c>
      <c r="D9" s="387"/>
      <c r="E9" s="387"/>
      <c r="F9" s="387"/>
      <c r="G9" s="387"/>
      <c r="H9" s="387"/>
      <c r="I9" s="387"/>
      <c r="J9" s="387"/>
      <c r="K9" s="261"/>
    </row>
    <row r="10" spans="2:11" s="1" customFormat="1" ht="15" customHeight="1">
      <c r="B10" s="264"/>
      <c r="C10" s="263"/>
      <c r="D10" s="387" t="s">
        <v>1056</v>
      </c>
      <c r="E10" s="387"/>
      <c r="F10" s="387"/>
      <c r="G10" s="387"/>
      <c r="H10" s="387"/>
      <c r="I10" s="387"/>
      <c r="J10" s="387"/>
      <c r="K10" s="261"/>
    </row>
    <row r="11" spans="2:11" s="1" customFormat="1" ht="15" customHeight="1">
      <c r="B11" s="264"/>
      <c r="C11" s="265"/>
      <c r="D11" s="387" t="s">
        <v>1057</v>
      </c>
      <c r="E11" s="387"/>
      <c r="F11" s="387"/>
      <c r="G11" s="387"/>
      <c r="H11" s="387"/>
      <c r="I11" s="387"/>
      <c r="J11" s="387"/>
      <c r="K11" s="261"/>
    </row>
    <row r="12" spans="2:11" s="1" customFormat="1" ht="15" customHeight="1">
      <c r="B12" s="264"/>
      <c r="C12" s="265"/>
      <c r="D12" s="263"/>
      <c r="E12" s="263"/>
      <c r="F12" s="263"/>
      <c r="G12" s="263"/>
      <c r="H12" s="263"/>
      <c r="I12" s="263"/>
      <c r="J12" s="263"/>
      <c r="K12" s="261"/>
    </row>
    <row r="13" spans="2:11" s="1" customFormat="1" ht="15" customHeight="1">
      <c r="B13" s="264"/>
      <c r="C13" s="265"/>
      <c r="D13" s="266" t="s">
        <v>1058</v>
      </c>
      <c r="E13" s="263"/>
      <c r="F13" s="263"/>
      <c r="G13" s="263"/>
      <c r="H13" s="263"/>
      <c r="I13" s="263"/>
      <c r="J13" s="263"/>
      <c r="K13" s="261"/>
    </row>
    <row r="14" spans="2:11" s="1" customFormat="1" ht="12.75" customHeight="1">
      <c r="B14" s="264"/>
      <c r="C14" s="265"/>
      <c r="D14" s="265"/>
      <c r="E14" s="265"/>
      <c r="F14" s="265"/>
      <c r="G14" s="265"/>
      <c r="H14" s="265"/>
      <c r="I14" s="265"/>
      <c r="J14" s="265"/>
      <c r="K14" s="261"/>
    </row>
    <row r="15" spans="2:11" s="1" customFormat="1" ht="15" customHeight="1">
      <c r="B15" s="264"/>
      <c r="C15" s="265"/>
      <c r="D15" s="387" t="s">
        <v>1059</v>
      </c>
      <c r="E15" s="387"/>
      <c r="F15" s="387"/>
      <c r="G15" s="387"/>
      <c r="H15" s="387"/>
      <c r="I15" s="387"/>
      <c r="J15" s="387"/>
      <c r="K15" s="261"/>
    </row>
    <row r="16" spans="2:11" s="1" customFormat="1" ht="15" customHeight="1">
      <c r="B16" s="264"/>
      <c r="C16" s="265"/>
      <c r="D16" s="387" t="s">
        <v>1060</v>
      </c>
      <c r="E16" s="387"/>
      <c r="F16" s="387"/>
      <c r="G16" s="387"/>
      <c r="H16" s="387"/>
      <c r="I16" s="387"/>
      <c r="J16" s="387"/>
      <c r="K16" s="261"/>
    </row>
    <row r="17" spans="2:11" s="1" customFormat="1" ht="15" customHeight="1">
      <c r="B17" s="264"/>
      <c r="C17" s="265"/>
      <c r="D17" s="387" t="s">
        <v>1061</v>
      </c>
      <c r="E17" s="387"/>
      <c r="F17" s="387"/>
      <c r="G17" s="387"/>
      <c r="H17" s="387"/>
      <c r="I17" s="387"/>
      <c r="J17" s="387"/>
      <c r="K17" s="261"/>
    </row>
    <row r="18" spans="2:11" s="1" customFormat="1" ht="15" customHeight="1">
      <c r="B18" s="264"/>
      <c r="C18" s="265"/>
      <c r="D18" s="265"/>
      <c r="E18" s="267" t="s">
        <v>77</v>
      </c>
      <c r="F18" s="387" t="s">
        <v>1062</v>
      </c>
      <c r="G18" s="387"/>
      <c r="H18" s="387"/>
      <c r="I18" s="387"/>
      <c r="J18" s="387"/>
      <c r="K18" s="261"/>
    </row>
    <row r="19" spans="2:11" s="1" customFormat="1" ht="15" customHeight="1">
      <c r="B19" s="264"/>
      <c r="C19" s="265"/>
      <c r="D19" s="265"/>
      <c r="E19" s="267" t="s">
        <v>1063</v>
      </c>
      <c r="F19" s="387" t="s">
        <v>1064</v>
      </c>
      <c r="G19" s="387"/>
      <c r="H19" s="387"/>
      <c r="I19" s="387"/>
      <c r="J19" s="387"/>
      <c r="K19" s="261"/>
    </row>
    <row r="20" spans="2:11" s="1" customFormat="1" ht="15" customHeight="1">
      <c r="B20" s="264"/>
      <c r="C20" s="265"/>
      <c r="D20" s="265"/>
      <c r="E20" s="267" t="s">
        <v>1065</v>
      </c>
      <c r="F20" s="387" t="s">
        <v>1066</v>
      </c>
      <c r="G20" s="387"/>
      <c r="H20" s="387"/>
      <c r="I20" s="387"/>
      <c r="J20" s="387"/>
      <c r="K20" s="261"/>
    </row>
    <row r="21" spans="2:11" s="1" customFormat="1" ht="15" customHeight="1">
      <c r="B21" s="264"/>
      <c r="C21" s="265"/>
      <c r="D21" s="265"/>
      <c r="E21" s="267" t="s">
        <v>90</v>
      </c>
      <c r="F21" s="387" t="s">
        <v>91</v>
      </c>
      <c r="G21" s="387"/>
      <c r="H21" s="387"/>
      <c r="I21" s="387"/>
      <c r="J21" s="387"/>
      <c r="K21" s="261"/>
    </row>
    <row r="22" spans="2:11" s="1" customFormat="1" ht="15" customHeight="1">
      <c r="B22" s="264"/>
      <c r="C22" s="265"/>
      <c r="D22" s="265"/>
      <c r="E22" s="267" t="s">
        <v>712</v>
      </c>
      <c r="F22" s="387" t="s">
        <v>713</v>
      </c>
      <c r="G22" s="387"/>
      <c r="H22" s="387"/>
      <c r="I22" s="387"/>
      <c r="J22" s="387"/>
      <c r="K22" s="261"/>
    </row>
    <row r="23" spans="2:11" s="1" customFormat="1" ht="15" customHeight="1">
      <c r="B23" s="264"/>
      <c r="C23" s="265"/>
      <c r="D23" s="265"/>
      <c r="E23" s="267" t="s">
        <v>1067</v>
      </c>
      <c r="F23" s="387" t="s">
        <v>1068</v>
      </c>
      <c r="G23" s="387"/>
      <c r="H23" s="387"/>
      <c r="I23" s="387"/>
      <c r="J23" s="387"/>
      <c r="K23" s="261"/>
    </row>
    <row r="24" spans="2:11" s="1" customFormat="1" ht="12.75" customHeight="1">
      <c r="B24" s="264"/>
      <c r="C24" s="265"/>
      <c r="D24" s="265"/>
      <c r="E24" s="265"/>
      <c r="F24" s="265"/>
      <c r="G24" s="265"/>
      <c r="H24" s="265"/>
      <c r="I24" s="265"/>
      <c r="J24" s="265"/>
      <c r="K24" s="261"/>
    </row>
    <row r="25" spans="2:11" s="1" customFormat="1" ht="15" customHeight="1">
      <c r="B25" s="264"/>
      <c r="C25" s="387" t="s">
        <v>1069</v>
      </c>
      <c r="D25" s="387"/>
      <c r="E25" s="387"/>
      <c r="F25" s="387"/>
      <c r="G25" s="387"/>
      <c r="H25" s="387"/>
      <c r="I25" s="387"/>
      <c r="J25" s="387"/>
      <c r="K25" s="261"/>
    </row>
    <row r="26" spans="2:11" s="1" customFormat="1" ht="15" customHeight="1">
      <c r="B26" s="264"/>
      <c r="C26" s="387" t="s">
        <v>1070</v>
      </c>
      <c r="D26" s="387"/>
      <c r="E26" s="387"/>
      <c r="F26" s="387"/>
      <c r="G26" s="387"/>
      <c r="H26" s="387"/>
      <c r="I26" s="387"/>
      <c r="J26" s="387"/>
      <c r="K26" s="261"/>
    </row>
    <row r="27" spans="2:11" s="1" customFormat="1" ht="15" customHeight="1">
      <c r="B27" s="264"/>
      <c r="C27" s="263"/>
      <c r="D27" s="387" t="s">
        <v>1071</v>
      </c>
      <c r="E27" s="387"/>
      <c r="F27" s="387"/>
      <c r="G27" s="387"/>
      <c r="H27" s="387"/>
      <c r="I27" s="387"/>
      <c r="J27" s="387"/>
      <c r="K27" s="261"/>
    </row>
    <row r="28" spans="2:11" s="1" customFormat="1" ht="15" customHeight="1">
      <c r="B28" s="264"/>
      <c r="C28" s="265"/>
      <c r="D28" s="387" t="s">
        <v>1072</v>
      </c>
      <c r="E28" s="387"/>
      <c r="F28" s="387"/>
      <c r="G28" s="387"/>
      <c r="H28" s="387"/>
      <c r="I28" s="387"/>
      <c r="J28" s="387"/>
      <c r="K28" s="261"/>
    </row>
    <row r="29" spans="2:11" s="1" customFormat="1" ht="12.75" customHeight="1">
      <c r="B29" s="264"/>
      <c r="C29" s="265"/>
      <c r="D29" s="265"/>
      <c r="E29" s="265"/>
      <c r="F29" s="265"/>
      <c r="G29" s="265"/>
      <c r="H29" s="265"/>
      <c r="I29" s="265"/>
      <c r="J29" s="265"/>
      <c r="K29" s="261"/>
    </row>
    <row r="30" spans="2:11" s="1" customFormat="1" ht="15" customHeight="1">
      <c r="B30" s="264"/>
      <c r="C30" s="265"/>
      <c r="D30" s="387" t="s">
        <v>1073</v>
      </c>
      <c r="E30" s="387"/>
      <c r="F30" s="387"/>
      <c r="G30" s="387"/>
      <c r="H30" s="387"/>
      <c r="I30" s="387"/>
      <c r="J30" s="387"/>
      <c r="K30" s="261"/>
    </row>
    <row r="31" spans="2:11" s="1" customFormat="1" ht="15" customHeight="1">
      <c r="B31" s="264"/>
      <c r="C31" s="265"/>
      <c r="D31" s="387" t="s">
        <v>1074</v>
      </c>
      <c r="E31" s="387"/>
      <c r="F31" s="387"/>
      <c r="G31" s="387"/>
      <c r="H31" s="387"/>
      <c r="I31" s="387"/>
      <c r="J31" s="387"/>
      <c r="K31" s="261"/>
    </row>
    <row r="32" spans="2:11" s="1" customFormat="1" ht="12.75" customHeight="1">
      <c r="B32" s="264"/>
      <c r="C32" s="265"/>
      <c r="D32" s="265"/>
      <c r="E32" s="265"/>
      <c r="F32" s="265"/>
      <c r="G32" s="265"/>
      <c r="H32" s="265"/>
      <c r="I32" s="265"/>
      <c r="J32" s="265"/>
      <c r="K32" s="261"/>
    </row>
    <row r="33" spans="2:11" s="1" customFormat="1" ht="15" customHeight="1">
      <c r="B33" s="264"/>
      <c r="C33" s="265"/>
      <c r="D33" s="387" t="s">
        <v>1075</v>
      </c>
      <c r="E33" s="387"/>
      <c r="F33" s="387"/>
      <c r="G33" s="387"/>
      <c r="H33" s="387"/>
      <c r="I33" s="387"/>
      <c r="J33" s="387"/>
      <c r="K33" s="261"/>
    </row>
    <row r="34" spans="2:11" s="1" customFormat="1" ht="15" customHeight="1">
      <c r="B34" s="264"/>
      <c r="C34" s="265"/>
      <c r="D34" s="387" t="s">
        <v>1076</v>
      </c>
      <c r="E34" s="387"/>
      <c r="F34" s="387"/>
      <c r="G34" s="387"/>
      <c r="H34" s="387"/>
      <c r="I34" s="387"/>
      <c r="J34" s="387"/>
      <c r="K34" s="261"/>
    </row>
    <row r="35" spans="2:11" s="1" customFormat="1" ht="15" customHeight="1">
      <c r="B35" s="264"/>
      <c r="C35" s="265"/>
      <c r="D35" s="387" t="s">
        <v>1077</v>
      </c>
      <c r="E35" s="387"/>
      <c r="F35" s="387"/>
      <c r="G35" s="387"/>
      <c r="H35" s="387"/>
      <c r="I35" s="387"/>
      <c r="J35" s="387"/>
      <c r="K35" s="261"/>
    </row>
    <row r="36" spans="2:11" s="1" customFormat="1" ht="15" customHeight="1">
      <c r="B36" s="264"/>
      <c r="C36" s="265"/>
      <c r="D36" s="263"/>
      <c r="E36" s="266" t="s">
        <v>104</v>
      </c>
      <c r="F36" s="263"/>
      <c r="G36" s="387" t="s">
        <v>1078</v>
      </c>
      <c r="H36" s="387"/>
      <c r="I36" s="387"/>
      <c r="J36" s="387"/>
      <c r="K36" s="261"/>
    </row>
    <row r="37" spans="2:11" s="1" customFormat="1" ht="30.75" customHeight="1">
      <c r="B37" s="264"/>
      <c r="C37" s="265"/>
      <c r="D37" s="263"/>
      <c r="E37" s="266" t="s">
        <v>1079</v>
      </c>
      <c r="F37" s="263"/>
      <c r="G37" s="387" t="s">
        <v>1080</v>
      </c>
      <c r="H37" s="387"/>
      <c r="I37" s="387"/>
      <c r="J37" s="387"/>
      <c r="K37" s="261"/>
    </row>
    <row r="38" spans="2:11" s="1" customFormat="1" ht="15" customHeight="1">
      <c r="B38" s="264"/>
      <c r="C38" s="265"/>
      <c r="D38" s="263"/>
      <c r="E38" s="266" t="s">
        <v>51</v>
      </c>
      <c r="F38" s="263"/>
      <c r="G38" s="387" t="s">
        <v>1081</v>
      </c>
      <c r="H38" s="387"/>
      <c r="I38" s="387"/>
      <c r="J38" s="387"/>
      <c r="K38" s="261"/>
    </row>
    <row r="39" spans="2:11" s="1" customFormat="1" ht="15" customHeight="1">
      <c r="B39" s="264"/>
      <c r="C39" s="265"/>
      <c r="D39" s="263"/>
      <c r="E39" s="266" t="s">
        <v>52</v>
      </c>
      <c r="F39" s="263"/>
      <c r="G39" s="387" t="s">
        <v>1082</v>
      </c>
      <c r="H39" s="387"/>
      <c r="I39" s="387"/>
      <c r="J39" s="387"/>
      <c r="K39" s="261"/>
    </row>
    <row r="40" spans="2:11" s="1" customFormat="1" ht="15" customHeight="1">
      <c r="B40" s="264"/>
      <c r="C40" s="265"/>
      <c r="D40" s="263"/>
      <c r="E40" s="266" t="s">
        <v>105</v>
      </c>
      <c r="F40" s="263"/>
      <c r="G40" s="387" t="s">
        <v>1083</v>
      </c>
      <c r="H40" s="387"/>
      <c r="I40" s="387"/>
      <c r="J40" s="387"/>
      <c r="K40" s="261"/>
    </row>
    <row r="41" spans="2:11" s="1" customFormat="1" ht="15" customHeight="1">
      <c r="B41" s="264"/>
      <c r="C41" s="265"/>
      <c r="D41" s="263"/>
      <c r="E41" s="266" t="s">
        <v>106</v>
      </c>
      <c r="F41" s="263"/>
      <c r="G41" s="387" t="s">
        <v>1084</v>
      </c>
      <c r="H41" s="387"/>
      <c r="I41" s="387"/>
      <c r="J41" s="387"/>
      <c r="K41" s="261"/>
    </row>
    <row r="42" spans="2:11" s="1" customFormat="1" ht="15" customHeight="1">
      <c r="B42" s="264"/>
      <c r="C42" s="265"/>
      <c r="D42" s="263"/>
      <c r="E42" s="266" t="s">
        <v>1085</v>
      </c>
      <c r="F42" s="263"/>
      <c r="G42" s="387" t="s">
        <v>1086</v>
      </c>
      <c r="H42" s="387"/>
      <c r="I42" s="387"/>
      <c r="J42" s="387"/>
      <c r="K42" s="261"/>
    </row>
    <row r="43" spans="2:11" s="1" customFormat="1" ht="15" customHeight="1">
      <c r="B43" s="264"/>
      <c r="C43" s="265"/>
      <c r="D43" s="263"/>
      <c r="E43" s="266"/>
      <c r="F43" s="263"/>
      <c r="G43" s="387" t="s">
        <v>1087</v>
      </c>
      <c r="H43" s="387"/>
      <c r="I43" s="387"/>
      <c r="J43" s="387"/>
      <c r="K43" s="261"/>
    </row>
    <row r="44" spans="2:11" s="1" customFormat="1" ht="15" customHeight="1">
      <c r="B44" s="264"/>
      <c r="C44" s="265"/>
      <c r="D44" s="263"/>
      <c r="E44" s="266" t="s">
        <v>1088</v>
      </c>
      <c r="F44" s="263"/>
      <c r="G44" s="387" t="s">
        <v>1089</v>
      </c>
      <c r="H44" s="387"/>
      <c r="I44" s="387"/>
      <c r="J44" s="387"/>
      <c r="K44" s="261"/>
    </row>
    <row r="45" spans="2:11" s="1" customFormat="1" ht="15" customHeight="1">
      <c r="B45" s="264"/>
      <c r="C45" s="265"/>
      <c r="D45" s="263"/>
      <c r="E45" s="266" t="s">
        <v>108</v>
      </c>
      <c r="F45" s="263"/>
      <c r="G45" s="387" t="s">
        <v>1090</v>
      </c>
      <c r="H45" s="387"/>
      <c r="I45" s="387"/>
      <c r="J45" s="387"/>
      <c r="K45" s="261"/>
    </row>
    <row r="46" spans="2:11" s="1" customFormat="1" ht="12.75" customHeight="1">
      <c r="B46" s="264"/>
      <c r="C46" s="265"/>
      <c r="D46" s="263"/>
      <c r="E46" s="263"/>
      <c r="F46" s="263"/>
      <c r="G46" s="263"/>
      <c r="H46" s="263"/>
      <c r="I46" s="263"/>
      <c r="J46" s="263"/>
      <c r="K46" s="261"/>
    </row>
    <row r="47" spans="2:11" s="1" customFormat="1" ht="15" customHeight="1">
      <c r="B47" s="264"/>
      <c r="C47" s="265"/>
      <c r="D47" s="387" t="s">
        <v>1091</v>
      </c>
      <c r="E47" s="387"/>
      <c r="F47" s="387"/>
      <c r="G47" s="387"/>
      <c r="H47" s="387"/>
      <c r="I47" s="387"/>
      <c r="J47" s="387"/>
      <c r="K47" s="261"/>
    </row>
    <row r="48" spans="2:11" s="1" customFormat="1" ht="15" customHeight="1">
      <c r="B48" s="264"/>
      <c r="C48" s="265"/>
      <c r="D48" s="265"/>
      <c r="E48" s="387" t="s">
        <v>1092</v>
      </c>
      <c r="F48" s="387"/>
      <c r="G48" s="387"/>
      <c r="H48" s="387"/>
      <c r="I48" s="387"/>
      <c r="J48" s="387"/>
      <c r="K48" s="261"/>
    </row>
    <row r="49" spans="2:11" s="1" customFormat="1" ht="15" customHeight="1">
      <c r="B49" s="264"/>
      <c r="C49" s="265"/>
      <c r="D49" s="265"/>
      <c r="E49" s="387" t="s">
        <v>1093</v>
      </c>
      <c r="F49" s="387"/>
      <c r="G49" s="387"/>
      <c r="H49" s="387"/>
      <c r="I49" s="387"/>
      <c r="J49" s="387"/>
      <c r="K49" s="261"/>
    </row>
    <row r="50" spans="2:11" s="1" customFormat="1" ht="15" customHeight="1">
      <c r="B50" s="264"/>
      <c r="C50" s="265"/>
      <c r="D50" s="265"/>
      <c r="E50" s="387" t="s">
        <v>1094</v>
      </c>
      <c r="F50" s="387"/>
      <c r="G50" s="387"/>
      <c r="H50" s="387"/>
      <c r="I50" s="387"/>
      <c r="J50" s="387"/>
      <c r="K50" s="261"/>
    </row>
    <row r="51" spans="2:11" s="1" customFormat="1" ht="15" customHeight="1">
      <c r="B51" s="264"/>
      <c r="C51" s="265"/>
      <c r="D51" s="387" t="s">
        <v>1095</v>
      </c>
      <c r="E51" s="387"/>
      <c r="F51" s="387"/>
      <c r="G51" s="387"/>
      <c r="H51" s="387"/>
      <c r="I51" s="387"/>
      <c r="J51" s="387"/>
      <c r="K51" s="261"/>
    </row>
    <row r="52" spans="2:11" s="1" customFormat="1" ht="25.5" customHeight="1">
      <c r="B52" s="260"/>
      <c r="C52" s="389" t="s">
        <v>1096</v>
      </c>
      <c r="D52" s="389"/>
      <c r="E52" s="389"/>
      <c r="F52" s="389"/>
      <c r="G52" s="389"/>
      <c r="H52" s="389"/>
      <c r="I52" s="389"/>
      <c r="J52" s="389"/>
      <c r="K52" s="261"/>
    </row>
    <row r="53" spans="2:11" s="1" customFormat="1" ht="5.25" customHeight="1">
      <c r="B53" s="260"/>
      <c r="C53" s="262"/>
      <c r="D53" s="262"/>
      <c r="E53" s="262"/>
      <c r="F53" s="262"/>
      <c r="G53" s="262"/>
      <c r="H53" s="262"/>
      <c r="I53" s="262"/>
      <c r="J53" s="262"/>
      <c r="K53" s="261"/>
    </row>
    <row r="54" spans="2:11" s="1" customFormat="1" ht="15" customHeight="1">
      <c r="B54" s="260"/>
      <c r="C54" s="387" t="s">
        <v>1097</v>
      </c>
      <c r="D54" s="387"/>
      <c r="E54" s="387"/>
      <c r="F54" s="387"/>
      <c r="G54" s="387"/>
      <c r="H54" s="387"/>
      <c r="I54" s="387"/>
      <c r="J54" s="387"/>
      <c r="K54" s="261"/>
    </row>
    <row r="55" spans="2:11" s="1" customFormat="1" ht="15" customHeight="1">
      <c r="B55" s="260"/>
      <c r="C55" s="387" t="s">
        <v>1098</v>
      </c>
      <c r="D55" s="387"/>
      <c r="E55" s="387"/>
      <c r="F55" s="387"/>
      <c r="G55" s="387"/>
      <c r="H55" s="387"/>
      <c r="I55" s="387"/>
      <c r="J55" s="387"/>
      <c r="K55" s="261"/>
    </row>
    <row r="56" spans="2:11" s="1" customFormat="1" ht="12.75" customHeight="1">
      <c r="B56" s="260"/>
      <c r="C56" s="263"/>
      <c r="D56" s="263"/>
      <c r="E56" s="263"/>
      <c r="F56" s="263"/>
      <c r="G56" s="263"/>
      <c r="H56" s="263"/>
      <c r="I56" s="263"/>
      <c r="J56" s="263"/>
      <c r="K56" s="261"/>
    </row>
    <row r="57" spans="2:11" s="1" customFormat="1" ht="15" customHeight="1">
      <c r="B57" s="260"/>
      <c r="C57" s="387" t="s">
        <v>1099</v>
      </c>
      <c r="D57" s="387"/>
      <c r="E57" s="387"/>
      <c r="F57" s="387"/>
      <c r="G57" s="387"/>
      <c r="H57" s="387"/>
      <c r="I57" s="387"/>
      <c r="J57" s="387"/>
      <c r="K57" s="261"/>
    </row>
    <row r="58" spans="2:11" s="1" customFormat="1" ht="15" customHeight="1">
      <c r="B58" s="260"/>
      <c r="C58" s="265"/>
      <c r="D58" s="387" t="s">
        <v>1100</v>
      </c>
      <c r="E58" s="387"/>
      <c r="F58" s="387"/>
      <c r="G58" s="387"/>
      <c r="H58" s="387"/>
      <c r="I58" s="387"/>
      <c r="J58" s="387"/>
      <c r="K58" s="261"/>
    </row>
    <row r="59" spans="2:11" s="1" customFormat="1" ht="15" customHeight="1">
      <c r="B59" s="260"/>
      <c r="C59" s="265"/>
      <c r="D59" s="387" t="s">
        <v>1101</v>
      </c>
      <c r="E59" s="387"/>
      <c r="F59" s="387"/>
      <c r="G59" s="387"/>
      <c r="H59" s="387"/>
      <c r="I59" s="387"/>
      <c r="J59" s="387"/>
      <c r="K59" s="261"/>
    </row>
    <row r="60" spans="2:11" s="1" customFormat="1" ht="15" customHeight="1">
      <c r="B60" s="260"/>
      <c r="C60" s="265"/>
      <c r="D60" s="387" t="s">
        <v>1102</v>
      </c>
      <c r="E60" s="387"/>
      <c r="F60" s="387"/>
      <c r="G60" s="387"/>
      <c r="H60" s="387"/>
      <c r="I60" s="387"/>
      <c r="J60" s="387"/>
      <c r="K60" s="261"/>
    </row>
    <row r="61" spans="2:11" s="1" customFormat="1" ht="15" customHeight="1">
      <c r="B61" s="260"/>
      <c r="C61" s="265"/>
      <c r="D61" s="387" t="s">
        <v>1103</v>
      </c>
      <c r="E61" s="387"/>
      <c r="F61" s="387"/>
      <c r="G61" s="387"/>
      <c r="H61" s="387"/>
      <c r="I61" s="387"/>
      <c r="J61" s="387"/>
      <c r="K61" s="261"/>
    </row>
    <row r="62" spans="2:11" s="1" customFormat="1" ht="15" customHeight="1">
      <c r="B62" s="260"/>
      <c r="C62" s="265"/>
      <c r="D62" s="388" t="s">
        <v>1104</v>
      </c>
      <c r="E62" s="388"/>
      <c r="F62" s="388"/>
      <c r="G62" s="388"/>
      <c r="H62" s="388"/>
      <c r="I62" s="388"/>
      <c r="J62" s="388"/>
      <c r="K62" s="261"/>
    </row>
    <row r="63" spans="2:11" s="1" customFormat="1" ht="15" customHeight="1">
      <c r="B63" s="260"/>
      <c r="C63" s="265"/>
      <c r="D63" s="387" t="s">
        <v>1105</v>
      </c>
      <c r="E63" s="387"/>
      <c r="F63" s="387"/>
      <c r="G63" s="387"/>
      <c r="H63" s="387"/>
      <c r="I63" s="387"/>
      <c r="J63" s="387"/>
      <c r="K63" s="261"/>
    </row>
    <row r="64" spans="2:11" s="1" customFormat="1" ht="12.75" customHeight="1">
      <c r="B64" s="260"/>
      <c r="C64" s="265"/>
      <c r="D64" s="265"/>
      <c r="E64" s="268"/>
      <c r="F64" s="265"/>
      <c r="G64" s="265"/>
      <c r="H64" s="265"/>
      <c r="I64" s="265"/>
      <c r="J64" s="265"/>
      <c r="K64" s="261"/>
    </row>
    <row r="65" spans="2:11" s="1" customFormat="1" ht="15" customHeight="1">
      <c r="B65" s="260"/>
      <c r="C65" s="265"/>
      <c r="D65" s="387" t="s">
        <v>1106</v>
      </c>
      <c r="E65" s="387"/>
      <c r="F65" s="387"/>
      <c r="G65" s="387"/>
      <c r="H65" s="387"/>
      <c r="I65" s="387"/>
      <c r="J65" s="387"/>
      <c r="K65" s="261"/>
    </row>
    <row r="66" spans="2:11" s="1" customFormat="1" ht="15" customHeight="1">
      <c r="B66" s="260"/>
      <c r="C66" s="265"/>
      <c r="D66" s="388" t="s">
        <v>1107</v>
      </c>
      <c r="E66" s="388"/>
      <c r="F66" s="388"/>
      <c r="G66" s="388"/>
      <c r="H66" s="388"/>
      <c r="I66" s="388"/>
      <c r="J66" s="388"/>
      <c r="K66" s="261"/>
    </row>
    <row r="67" spans="2:11" s="1" customFormat="1" ht="15" customHeight="1">
      <c r="B67" s="260"/>
      <c r="C67" s="265"/>
      <c r="D67" s="387" t="s">
        <v>1108</v>
      </c>
      <c r="E67" s="387"/>
      <c r="F67" s="387"/>
      <c r="G67" s="387"/>
      <c r="H67" s="387"/>
      <c r="I67" s="387"/>
      <c r="J67" s="387"/>
      <c r="K67" s="261"/>
    </row>
    <row r="68" spans="2:11" s="1" customFormat="1" ht="15" customHeight="1">
      <c r="B68" s="260"/>
      <c r="C68" s="265"/>
      <c r="D68" s="387" t="s">
        <v>1109</v>
      </c>
      <c r="E68" s="387"/>
      <c r="F68" s="387"/>
      <c r="G68" s="387"/>
      <c r="H68" s="387"/>
      <c r="I68" s="387"/>
      <c r="J68" s="387"/>
      <c r="K68" s="261"/>
    </row>
    <row r="69" spans="2:11" s="1" customFormat="1" ht="15" customHeight="1">
      <c r="B69" s="260"/>
      <c r="C69" s="265"/>
      <c r="D69" s="387" t="s">
        <v>1110</v>
      </c>
      <c r="E69" s="387"/>
      <c r="F69" s="387"/>
      <c r="G69" s="387"/>
      <c r="H69" s="387"/>
      <c r="I69" s="387"/>
      <c r="J69" s="387"/>
      <c r="K69" s="261"/>
    </row>
    <row r="70" spans="2:11" s="1" customFormat="1" ht="15" customHeight="1">
      <c r="B70" s="260"/>
      <c r="C70" s="265"/>
      <c r="D70" s="387" t="s">
        <v>1111</v>
      </c>
      <c r="E70" s="387"/>
      <c r="F70" s="387"/>
      <c r="G70" s="387"/>
      <c r="H70" s="387"/>
      <c r="I70" s="387"/>
      <c r="J70" s="387"/>
      <c r="K70" s="261"/>
    </row>
    <row r="71" spans="2:11" s="1" customFormat="1" ht="12.75" customHeight="1">
      <c r="B71" s="269"/>
      <c r="C71" s="270"/>
      <c r="D71" s="270"/>
      <c r="E71" s="270"/>
      <c r="F71" s="270"/>
      <c r="G71" s="270"/>
      <c r="H71" s="270"/>
      <c r="I71" s="270"/>
      <c r="J71" s="270"/>
      <c r="K71" s="271"/>
    </row>
    <row r="72" spans="2:11" s="1" customFormat="1" ht="18.75" customHeight="1">
      <c r="B72" s="272"/>
      <c r="C72" s="272"/>
      <c r="D72" s="272"/>
      <c r="E72" s="272"/>
      <c r="F72" s="272"/>
      <c r="G72" s="272"/>
      <c r="H72" s="272"/>
      <c r="I72" s="272"/>
      <c r="J72" s="272"/>
      <c r="K72" s="273"/>
    </row>
    <row r="73" spans="2:11" s="1" customFormat="1" ht="18.75" customHeight="1">
      <c r="B73" s="273"/>
      <c r="C73" s="273"/>
      <c r="D73" s="273"/>
      <c r="E73" s="273"/>
      <c r="F73" s="273"/>
      <c r="G73" s="273"/>
      <c r="H73" s="273"/>
      <c r="I73" s="273"/>
      <c r="J73" s="273"/>
      <c r="K73" s="273"/>
    </row>
    <row r="74" spans="2:11" s="1" customFormat="1" ht="7.5" customHeight="1">
      <c r="B74" s="274"/>
      <c r="C74" s="275"/>
      <c r="D74" s="275"/>
      <c r="E74" s="275"/>
      <c r="F74" s="275"/>
      <c r="G74" s="275"/>
      <c r="H74" s="275"/>
      <c r="I74" s="275"/>
      <c r="J74" s="275"/>
      <c r="K74" s="276"/>
    </row>
    <row r="75" spans="2:11" s="1" customFormat="1" ht="45" customHeight="1">
      <c r="B75" s="277"/>
      <c r="C75" s="386" t="s">
        <v>1112</v>
      </c>
      <c r="D75" s="386"/>
      <c r="E75" s="386"/>
      <c r="F75" s="386"/>
      <c r="G75" s="386"/>
      <c r="H75" s="386"/>
      <c r="I75" s="386"/>
      <c r="J75" s="386"/>
      <c r="K75" s="278"/>
    </row>
    <row r="76" spans="2:11" s="1" customFormat="1" ht="17.25" customHeight="1">
      <c r="B76" s="277"/>
      <c r="C76" s="279" t="s">
        <v>1113</v>
      </c>
      <c r="D76" s="279"/>
      <c r="E76" s="279"/>
      <c r="F76" s="279" t="s">
        <v>1114</v>
      </c>
      <c r="G76" s="280"/>
      <c r="H76" s="279" t="s">
        <v>52</v>
      </c>
      <c r="I76" s="279" t="s">
        <v>55</v>
      </c>
      <c r="J76" s="279" t="s">
        <v>1115</v>
      </c>
      <c r="K76" s="278"/>
    </row>
    <row r="77" spans="2:11" s="1" customFormat="1" ht="17.25" customHeight="1">
      <c r="B77" s="277"/>
      <c r="C77" s="281" t="s">
        <v>1116</v>
      </c>
      <c r="D77" s="281"/>
      <c r="E77" s="281"/>
      <c r="F77" s="282" t="s">
        <v>1117</v>
      </c>
      <c r="G77" s="283"/>
      <c r="H77" s="281"/>
      <c r="I77" s="281"/>
      <c r="J77" s="281" t="s">
        <v>1118</v>
      </c>
      <c r="K77" s="278"/>
    </row>
    <row r="78" spans="2:11" s="1" customFormat="1" ht="5.25" customHeight="1">
      <c r="B78" s="277"/>
      <c r="C78" s="284"/>
      <c r="D78" s="284"/>
      <c r="E78" s="284"/>
      <c r="F78" s="284"/>
      <c r="G78" s="285"/>
      <c r="H78" s="284"/>
      <c r="I78" s="284"/>
      <c r="J78" s="284"/>
      <c r="K78" s="278"/>
    </row>
    <row r="79" spans="2:11" s="1" customFormat="1" ht="15" customHeight="1">
      <c r="B79" s="277"/>
      <c r="C79" s="266" t="s">
        <v>51</v>
      </c>
      <c r="D79" s="284"/>
      <c r="E79" s="284"/>
      <c r="F79" s="286" t="s">
        <v>1119</v>
      </c>
      <c r="G79" s="285"/>
      <c r="H79" s="266" t="s">
        <v>1120</v>
      </c>
      <c r="I79" s="266" t="s">
        <v>1121</v>
      </c>
      <c r="J79" s="266">
        <v>20</v>
      </c>
      <c r="K79" s="278"/>
    </row>
    <row r="80" spans="2:11" s="1" customFormat="1" ht="15" customHeight="1">
      <c r="B80" s="277"/>
      <c r="C80" s="266" t="s">
        <v>1122</v>
      </c>
      <c r="D80" s="266"/>
      <c r="E80" s="266"/>
      <c r="F80" s="286" t="s">
        <v>1119</v>
      </c>
      <c r="G80" s="285"/>
      <c r="H80" s="266" t="s">
        <v>1123</v>
      </c>
      <c r="I80" s="266" t="s">
        <v>1121</v>
      </c>
      <c r="J80" s="266">
        <v>120</v>
      </c>
      <c r="K80" s="278"/>
    </row>
    <row r="81" spans="2:11" s="1" customFormat="1" ht="15" customHeight="1">
      <c r="B81" s="287"/>
      <c r="C81" s="266" t="s">
        <v>1124</v>
      </c>
      <c r="D81" s="266"/>
      <c r="E81" s="266"/>
      <c r="F81" s="286" t="s">
        <v>1125</v>
      </c>
      <c r="G81" s="285"/>
      <c r="H81" s="266" t="s">
        <v>1126</v>
      </c>
      <c r="I81" s="266" t="s">
        <v>1121</v>
      </c>
      <c r="J81" s="266">
        <v>50</v>
      </c>
      <c r="K81" s="278"/>
    </row>
    <row r="82" spans="2:11" s="1" customFormat="1" ht="15" customHeight="1">
      <c r="B82" s="287"/>
      <c r="C82" s="266" t="s">
        <v>1127</v>
      </c>
      <c r="D82" s="266"/>
      <c r="E82" s="266"/>
      <c r="F82" s="286" t="s">
        <v>1119</v>
      </c>
      <c r="G82" s="285"/>
      <c r="H82" s="266" t="s">
        <v>1128</v>
      </c>
      <c r="I82" s="266" t="s">
        <v>1129</v>
      </c>
      <c r="J82" s="266"/>
      <c r="K82" s="278"/>
    </row>
    <row r="83" spans="2:11" s="1" customFormat="1" ht="15" customHeight="1">
      <c r="B83" s="287"/>
      <c r="C83" s="288" t="s">
        <v>1130</v>
      </c>
      <c r="D83" s="288"/>
      <c r="E83" s="288"/>
      <c r="F83" s="289" t="s">
        <v>1125</v>
      </c>
      <c r="G83" s="288"/>
      <c r="H83" s="288" t="s">
        <v>1131</v>
      </c>
      <c r="I83" s="288" t="s">
        <v>1121</v>
      </c>
      <c r="J83" s="288">
        <v>15</v>
      </c>
      <c r="K83" s="278"/>
    </row>
    <row r="84" spans="2:11" s="1" customFormat="1" ht="15" customHeight="1">
      <c r="B84" s="287"/>
      <c r="C84" s="288" t="s">
        <v>1132</v>
      </c>
      <c r="D84" s="288"/>
      <c r="E84" s="288"/>
      <c r="F84" s="289" t="s">
        <v>1125</v>
      </c>
      <c r="G84" s="288"/>
      <c r="H84" s="288" t="s">
        <v>1133</v>
      </c>
      <c r="I84" s="288" t="s">
        <v>1121</v>
      </c>
      <c r="J84" s="288">
        <v>15</v>
      </c>
      <c r="K84" s="278"/>
    </row>
    <row r="85" spans="2:11" s="1" customFormat="1" ht="15" customHeight="1">
      <c r="B85" s="287"/>
      <c r="C85" s="288" t="s">
        <v>1134</v>
      </c>
      <c r="D85" s="288"/>
      <c r="E85" s="288"/>
      <c r="F85" s="289" t="s">
        <v>1125</v>
      </c>
      <c r="G85" s="288"/>
      <c r="H85" s="288" t="s">
        <v>1135</v>
      </c>
      <c r="I85" s="288" t="s">
        <v>1121</v>
      </c>
      <c r="J85" s="288">
        <v>20</v>
      </c>
      <c r="K85" s="278"/>
    </row>
    <row r="86" spans="2:11" s="1" customFormat="1" ht="15" customHeight="1">
      <c r="B86" s="287"/>
      <c r="C86" s="288" t="s">
        <v>1136</v>
      </c>
      <c r="D86" s="288"/>
      <c r="E86" s="288"/>
      <c r="F86" s="289" t="s">
        <v>1125</v>
      </c>
      <c r="G86" s="288"/>
      <c r="H86" s="288" t="s">
        <v>1137</v>
      </c>
      <c r="I86" s="288" t="s">
        <v>1121</v>
      </c>
      <c r="J86" s="288">
        <v>20</v>
      </c>
      <c r="K86" s="278"/>
    </row>
    <row r="87" spans="2:11" s="1" customFormat="1" ht="15" customHeight="1">
      <c r="B87" s="287"/>
      <c r="C87" s="266" t="s">
        <v>1138</v>
      </c>
      <c r="D87" s="266"/>
      <c r="E87" s="266"/>
      <c r="F87" s="286" t="s">
        <v>1125</v>
      </c>
      <c r="G87" s="285"/>
      <c r="H87" s="266" t="s">
        <v>1139</v>
      </c>
      <c r="I87" s="266" t="s">
        <v>1121</v>
      </c>
      <c r="J87" s="266">
        <v>50</v>
      </c>
      <c r="K87" s="278"/>
    </row>
    <row r="88" spans="2:11" s="1" customFormat="1" ht="15" customHeight="1">
      <c r="B88" s="287"/>
      <c r="C88" s="266" t="s">
        <v>1140</v>
      </c>
      <c r="D88" s="266"/>
      <c r="E88" s="266"/>
      <c r="F88" s="286" t="s">
        <v>1125</v>
      </c>
      <c r="G88" s="285"/>
      <c r="H88" s="266" t="s">
        <v>1141</v>
      </c>
      <c r="I88" s="266" t="s">
        <v>1121</v>
      </c>
      <c r="J88" s="266">
        <v>20</v>
      </c>
      <c r="K88" s="278"/>
    </row>
    <row r="89" spans="2:11" s="1" customFormat="1" ht="15" customHeight="1">
      <c r="B89" s="287"/>
      <c r="C89" s="266" t="s">
        <v>1142</v>
      </c>
      <c r="D89" s="266"/>
      <c r="E89" s="266"/>
      <c r="F89" s="286" t="s">
        <v>1125</v>
      </c>
      <c r="G89" s="285"/>
      <c r="H89" s="266" t="s">
        <v>1143</v>
      </c>
      <c r="I89" s="266" t="s">
        <v>1121</v>
      </c>
      <c r="J89" s="266">
        <v>20</v>
      </c>
      <c r="K89" s="278"/>
    </row>
    <row r="90" spans="2:11" s="1" customFormat="1" ht="15" customHeight="1">
      <c r="B90" s="287"/>
      <c r="C90" s="266" t="s">
        <v>1144</v>
      </c>
      <c r="D90" s="266"/>
      <c r="E90" s="266"/>
      <c r="F90" s="286" t="s">
        <v>1125</v>
      </c>
      <c r="G90" s="285"/>
      <c r="H90" s="266" t="s">
        <v>1145</v>
      </c>
      <c r="I90" s="266" t="s">
        <v>1121</v>
      </c>
      <c r="J90" s="266">
        <v>50</v>
      </c>
      <c r="K90" s="278"/>
    </row>
    <row r="91" spans="2:11" s="1" customFormat="1" ht="15" customHeight="1">
      <c r="B91" s="287"/>
      <c r="C91" s="266" t="s">
        <v>1146</v>
      </c>
      <c r="D91" s="266"/>
      <c r="E91" s="266"/>
      <c r="F91" s="286" t="s">
        <v>1125</v>
      </c>
      <c r="G91" s="285"/>
      <c r="H91" s="266" t="s">
        <v>1146</v>
      </c>
      <c r="I91" s="266" t="s">
        <v>1121</v>
      </c>
      <c r="J91" s="266">
        <v>50</v>
      </c>
      <c r="K91" s="278"/>
    </row>
    <row r="92" spans="2:11" s="1" customFormat="1" ht="15" customHeight="1">
      <c r="B92" s="287"/>
      <c r="C92" s="266" t="s">
        <v>1147</v>
      </c>
      <c r="D92" s="266"/>
      <c r="E92" s="266"/>
      <c r="F92" s="286" t="s">
        <v>1125</v>
      </c>
      <c r="G92" s="285"/>
      <c r="H92" s="266" t="s">
        <v>1148</v>
      </c>
      <c r="I92" s="266" t="s">
        <v>1121</v>
      </c>
      <c r="J92" s="266">
        <v>255</v>
      </c>
      <c r="K92" s="278"/>
    </row>
    <row r="93" spans="2:11" s="1" customFormat="1" ht="15" customHeight="1">
      <c r="B93" s="287"/>
      <c r="C93" s="266" t="s">
        <v>1149</v>
      </c>
      <c r="D93" s="266"/>
      <c r="E93" s="266"/>
      <c r="F93" s="286" t="s">
        <v>1119</v>
      </c>
      <c r="G93" s="285"/>
      <c r="H93" s="266" t="s">
        <v>1150</v>
      </c>
      <c r="I93" s="266" t="s">
        <v>1151</v>
      </c>
      <c r="J93" s="266"/>
      <c r="K93" s="278"/>
    </row>
    <row r="94" spans="2:11" s="1" customFormat="1" ht="15" customHeight="1">
      <c r="B94" s="287"/>
      <c r="C94" s="266" t="s">
        <v>1152</v>
      </c>
      <c r="D94" s="266"/>
      <c r="E94" s="266"/>
      <c r="F94" s="286" t="s">
        <v>1119</v>
      </c>
      <c r="G94" s="285"/>
      <c r="H94" s="266" t="s">
        <v>1153</v>
      </c>
      <c r="I94" s="266" t="s">
        <v>1154</v>
      </c>
      <c r="J94" s="266"/>
      <c r="K94" s="278"/>
    </row>
    <row r="95" spans="2:11" s="1" customFormat="1" ht="15" customHeight="1">
      <c r="B95" s="287"/>
      <c r="C95" s="266" t="s">
        <v>1155</v>
      </c>
      <c r="D95" s="266"/>
      <c r="E95" s="266"/>
      <c r="F95" s="286" t="s">
        <v>1119</v>
      </c>
      <c r="G95" s="285"/>
      <c r="H95" s="266" t="s">
        <v>1155</v>
      </c>
      <c r="I95" s="266" t="s">
        <v>1154</v>
      </c>
      <c r="J95" s="266"/>
      <c r="K95" s="278"/>
    </row>
    <row r="96" spans="2:11" s="1" customFormat="1" ht="15" customHeight="1">
      <c r="B96" s="287"/>
      <c r="C96" s="266" t="s">
        <v>36</v>
      </c>
      <c r="D96" s="266"/>
      <c r="E96" s="266"/>
      <c r="F96" s="286" t="s">
        <v>1119</v>
      </c>
      <c r="G96" s="285"/>
      <c r="H96" s="266" t="s">
        <v>1156</v>
      </c>
      <c r="I96" s="266" t="s">
        <v>1154</v>
      </c>
      <c r="J96" s="266"/>
      <c r="K96" s="278"/>
    </row>
    <row r="97" spans="2:11" s="1" customFormat="1" ht="15" customHeight="1">
      <c r="B97" s="287"/>
      <c r="C97" s="266" t="s">
        <v>46</v>
      </c>
      <c r="D97" s="266"/>
      <c r="E97" s="266"/>
      <c r="F97" s="286" t="s">
        <v>1119</v>
      </c>
      <c r="G97" s="285"/>
      <c r="H97" s="266" t="s">
        <v>1157</v>
      </c>
      <c r="I97" s="266" t="s">
        <v>1154</v>
      </c>
      <c r="J97" s="266"/>
      <c r="K97" s="278"/>
    </row>
    <row r="98" spans="2:11" s="1" customFormat="1" ht="15" customHeight="1">
      <c r="B98" s="290"/>
      <c r="C98" s="291"/>
      <c r="D98" s="291"/>
      <c r="E98" s="291"/>
      <c r="F98" s="291"/>
      <c r="G98" s="291"/>
      <c r="H98" s="291"/>
      <c r="I98" s="291"/>
      <c r="J98" s="291"/>
      <c r="K98" s="292"/>
    </row>
    <row r="99" spans="2:11" s="1" customFormat="1" ht="18.75" customHeight="1">
      <c r="B99" s="293"/>
      <c r="C99" s="294"/>
      <c r="D99" s="294"/>
      <c r="E99" s="294"/>
      <c r="F99" s="294"/>
      <c r="G99" s="294"/>
      <c r="H99" s="294"/>
      <c r="I99" s="294"/>
      <c r="J99" s="294"/>
      <c r="K99" s="293"/>
    </row>
    <row r="100" spans="2:11" s="1" customFormat="1" ht="18.75" customHeight="1">
      <c r="B100" s="273"/>
      <c r="C100" s="273"/>
      <c r="D100" s="273"/>
      <c r="E100" s="273"/>
      <c r="F100" s="273"/>
      <c r="G100" s="273"/>
      <c r="H100" s="273"/>
      <c r="I100" s="273"/>
      <c r="J100" s="273"/>
      <c r="K100" s="273"/>
    </row>
    <row r="101" spans="2:11" s="1" customFormat="1" ht="7.5" customHeight="1">
      <c r="B101" s="274"/>
      <c r="C101" s="275"/>
      <c r="D101" s="275"/>
      <c r="E101" s="275"/>
      <c r="F101" s="275"/>
      <c r="G101" s="275"/>
      <c r="H101" s="275"/>
      <c r="I101" s="275"/>
      <c r="J101" s="275"/>
      <c r="K101" s="276"/>
    </row>
    <row r="102" spans="2:11" s="1" customFormat="1" ht="45" customHeight="1">
      <c r="B102" s="277"/>
      <c r="C102" s="386" t="s">
        <v>1158</v>
      </c>
      <c r="D102" s="386"/>
      <c r="E102" s="386"/>
      <c r="F102" s="386"/>
      <c r="G102" s="386"/>
      <c r="H102" s="386"/>
      <c r="I102" s="386"/>
      <c r="J102" s="386"/>
      <c r="K102" s="278"/>
    </row>
    <row r="103" spans="2:11" s="1" customFormat="1" ht="17.25" customHeight="1">
      <c r="B103" s="277"/>
      <c r="C103" s="279" t="s">
        <v>1113</v>
      </c>
      <c r="D103" s="279"/>
      <c r="E103" s="279"/>
      <c r="F103" s="279" t="s">
        <v>1114</v>
      </c>
      <c r="G103" s="280"/>
      <c r="H103" s="279" t="s">
        <v>52</v>
      </c>
      <c r="I103" s="279" t="s">
        <v>55</v>
      </c>
      <c r="J103" s="279" t="s">
        <v>1115</v>
      </c>
      <c r="K103" s="278"/>
    </row>
    <row r="104" spans="2:11" s="1" customFormat="1" ht="17.25" customHeight="1">
      <c r="B104" s="277"/>
      <c r="C104" s="281" t="s">
        <v>1116</v>
      </c>
      <c r="D104" s="281"/>
      <c r="E104" s="281"/>
      <c r="F104" s="282" t="s">
        <v>1117</v>
      </c>
      <c r="G104" s="283"/>
      <c r="H104" s="281"/>
      <c r="I104" s="281"/>
      <c r="J104" s="281" t="s">
        <v>1118</v>
      </c>
      <c r="K104" s="278"/>
    </row>
    <row r="105" spans="2:11" s="1" customFormat="1" ht="5.25" customHeight="1">
      <c r="B105" s="277"/>
      <c r="C105" s="279"/>
      <c r="D105" s="279"/>
      <c r="E105" s="279"/>
      <c r="F105" s="279"/>
      <c r="G105" s="295"/>
      <c r="H105" s="279"/>
      <c r="I105" s="279"/>
      <c r="J105" s="279"/>
      <c r="K105" s="278"/>
    </row>
    <row r="106" spans="2:11" s="1" customFormat="1" ht="15" customHeight="1">
      <c r="B106" s="277"/>
      <c r="C106" s="266" t="s">
        <v>51</v>
      </c>
      <c r="D106" s="284"/>
      <c r="E106" s="284"/>
      <c r="F106" s="286" t="s">
        <v>1119</v>
      </c>
      <c r="G106" s="295"/>
      <c r="H106" s="266" t="s">
        <v>1159</v>
      </c>
      <c r="I106" s="266" t="s">
        <v>1121</v>
      </c>
      <c r="J106" s="266">
        <v>20</v>
      </c>
      <c r="K106" s="278"/>
    </row>
    <row r="107" spans="2:11" s="1" customFormat="1" ht="15" customHeight="1">
      <c r="B107" s="277"/>
      <c r="C107" s="266" t="s">
        <v>1122</v>
      </c>
      <c r="D107" s="266"/>
      <c r="E107" s="266"/>
      <c r="F107" s="286" t="s">
        <v>1119</v>
      </c>
      <c r="G107" s="266"/>
      <c r="H107" s="266" t="s">
        <v>1159</v>
      </c>
      <c r="I107" s="266" t="s">
        <v>1121</v>
      </c>
      <c r="J107" s="266">
        <v>120</v>
      </c>
      <c r="K107" s="278"/>
    </row>
    <row r="108" spans="2:11" s="1" customFormat="1" ht="15" customHeight="1">
      <c r="B108" s="287"/>
      <c r="C108" s="266" t="s">
        <v>1124</v>
      </c>
      <c r="D108" s="266"/>
      <c r="E108" s="266"/>
      <c r="F108" s="286" t="s">
        <v>1125</v>
      </c>
      <c r="G108" s="266"/>
      <c r="H108" s="266" t="s">
        <v>1159</v>
      </c>
      <c r="I108" s="266" t="s">
        <v>1121</v>
      </c>
      <c r="J108" s="266">
        <v>50</v>
      </c>
      <c r="K108" s="278"/>
    </row>
    <row r="109" spans="2:11" s="1" customFormat="1" ht="15" customHeight="1">
      <c r="B109" s="287"/>
      <c r="C109" s="266" t="s">
        <v>1127</v>
      </c>
      <c r="D109" s="266"/>
      <c r="E109" s="266"/>
      <c r="F109" s="286" t="s">
        <v>1119</v>
      </c>
      <c r="G109" s="266"/>
      <c r="H109" s="266" t="s">
        <v>1159</v>
      </c>
      <c r="I109" s="266" t="s">
        <v>1129</v>
      </c>
      <c r="J109" s="266"/>
      <c r="K109" s="278"/>
    </row>
    <row r="110" spans="2:11" s="1" customFormat="1" ht="15" customHeight="1">
      <c r="B110" s="287"/>
      <c r="C110" s="266" t="s">
        <v>1138</v>
      </c>
      <c r="D110" s="266"/>
      <c r="E110" s="266"/>
      <c r="F110" s="286" t="s">
        <v>1125</v>
      </c>
      <c r="G110" s="266"/>
      <c r="H110" s="266" t="s">
        <v>1159</v>
      </c>
      <c r="I110" s="266" t="s">
        <v>1121</v>
      </c>
      <c r="J110" s="266">
        <v>50</v>
      </c>
      <c r="K110" s="278"/>
    </row>
    <row r="111" spans="2:11" s="1" customFormat="1" ht="15" customHeight="1">
      <c r="B111" s="287"/>
      <c r="C111" s="266" t="s">
        <v>1146</v>
      </c>
      <c r="D111" s="266"/>
      <c r="E111" s="266"/>
      <c r="F111" s="286" t="s">
        <v>1125</v>
      </c>
      <c r="G111" s="266"/>
      <c r="H111" s="266" t="s">
        <v>1159</v>
      </c>
      <c r="I111" s="266" t="s">
        <v>1121</v>
      </c>
      <c r="J111" s="266">
        <v>50</v>
      </c>
      <c r="K111" s="278"/>
    </row>
    <row r="112" spans="2:11" s="1" customFormat="1" ht="15" customHeight="1">
      <c r="B112" s="287"/>
      <c r="C112" s="266" t="s">
        <v>1144</v>
      </c>
      <c r="D112" s="266"/>
      <c r="E112" s="266"/>
      <c r="F112" s="286" t="s">
        <v>1125</v>
      </c>
      <c r="G112" s="266"/>
      <c r="H112" s="266" t="s">
        <v>1159</v>
      </c>
      <c r="I112" s="266" t="s">
        <v>1121</v>
      </c>
      <c r="J112" s="266">
        <v>50</v>
      </c>
      <c r="K112" s="278"/>
    </row>
    <row r="113" spans="2:11" s="1" customFormat="1" ht="15" customHeight="1">
      <c r="B113" s="287"/>
      <c r="C113" s="266" t="s">
        <v>51</v>
      </c>
      <c r="D113" s="266"/>
      <c r="E113" s="266"/>
      <c r="F113" s="286" t="s">
        <v>1119</v>
      </c>
      <c r="G113" s="266"/>
      <c r="H113" s="266" t="s">
        <v>1160</v>
      </c>
      <c r="I113" s="266" t="s">
        <v>1121</v>
      </c>
      <c r="J113" s="266">
        <v>20</v>
      </c>
      <c r="K113" s="278"/>
    </row>
    <row r="114" spans="2:11" s="1" customFormat="1" ht="15" customHeight="1">
      <c r="B114" s="287"/>
      <c r="C114" s="266" t="s">
        <v>1161</v>
      </c>
      <c r="D114" s="266"/>
      <c r="E114" s="266"/>
      <c r="F114" s="286" t="s">
        <v>1119</v>
      </c>
      <c r="G114" s="266"/>
      <c r="H114" s="266" t="s">
        <v>1162</v>
      </c>
      <c r="I114" s="266" t="s">
        <v>1121</v>
      </c>
      <c r="J114" s="266">
        <v>120</v>
      </c>
      <c r="K114" s="278"/>
    </row>
    <row r="115" spans="2:11" s="1" customFormat="1" ht="15" customHeight="1">
      <c r="B115" s="287"/>
      <c r="C115" s="266" t="s">
        <v>36</v>
      </c>
      <c r="D115" s="266"/>
      <c r="E115" s="266"/>
      <c r="F115" s="286" t="s">
        <v>1119</v>
      </c>
      <c r="G115" s="266"/>
      <c r="H115" s="266" t="s">
        <v>1163</v>
      </c>
      <c r="I115" s="266" t="s">
        <v>1154</v>
      </c>
      <c r="J115" s="266"/>
      <c r="K115" s="278"/>
    </row>
    <row r="116" spans="2:11" s="1" customFormat="1" ht="15" customHeight="1">
      <c r="B116" s="287"/>
      <c r="C116" s="266" t="s">
        <v>46</v>
      </c>
      <c r="D116" s="266"/>
      <c r="E116" s="266"/>
      <c r="F116" s="286" t="s">
        <v>1119</v>
      </c>
      <c r="G116" s="266"/>
      <c r="H116" s="266" t="s">
        <v>1164</v>
      </c>
      <c r="I116" s="266" t="s">
        <v>1154</v>
      </c>
      <c r="J116" s="266"/>
      <c r="K116" s="278"/>
    </row>
    <row r="117" spans="2:11" s="1" customFormat="1" ht="15" customHeight="1">
      <c r="B117" s="287"/>
      <c r="C117" s="266" t="s">
        <v>55</v>
      </c>
      <c r="D117" s="266"/>
      <c r="E117" s="266"/>
      <c r="F117" s="286" t="s">
        <v>1119</v>
      </c>
      <c r="G117" s="266"/>
      <c r="H117" s="266" t="s">
        <v>1165</v>
      </c>
      <c r="I117" s="266" t="s">
        <v>1166</v>
      </c>
      <c r="J117" s="266"/>
      <c r="K117" s="278"/>
    </row>
    <row r="118" spans="2:11" s="1" customFormat="1" ht="15" customHeight="1">
      <c r="B118" s="290"/>
      <c r="C118" s="296"/>
      <c r="D118" s="296"/>
      <c r="E118" s="296"/>
      <c r="F118" s="296"/>
      <c r="G118" s="296"/>
      <c r="H118" s="296"/>
      <c r="I118" s="296"/>
      <c r="J118" s="296"/>
      <c r="K118" s="292"/>
    </row>
    <row r="119" spans="2:11" s="1" customFormat="1" ht="18.75" customHeight="1">
      <c r="B119" s="297"/>
      <c r="C119" s="263"/>
      <c r="D119" s="263"/>
      <c r="E119" s="263"/>
      <c r="F119" s="298"/>
      <c r="G119" s="263"/>
      <c r="H119" s="263"/>
      <c r="I119" s="263"/>
      <c r="J119" s="263"/>
      <c r="K119" s="297"/>
    </row>
    <row r="120" spans="2:11" s="1" customFormat="1" ht="18.75" customHeight="1">
      <c r="B120" s="273"/>
      <c r="C120" s="273"/>
      <c r="D120" s="273"/>
      <c r="E120" s="273"/>
      <c r="F120" s="273"/>
      <c r="G120" s="273"/>
      <c r="H120" s="273"/>
      <c r="I120" s="273"/>
      <c r="J120" s="273"/>
      <c r="K120" s="273"/>
    </row>
    <row r="121" spans="2:11" s="1" customFormat="1" ht="7.5" customHeight="1">
      <c r="B121" s="299"/>
      <c r="C121" s="300"/>
      <c r="D121" s="300"/>
      <c r="E121" s="300"/>
      <c r="F121" s="300"/>
      <c r="G121" s="300"/>
      <c r="H121" s="300"/>
      <c r="I121" s="300"/>
      <c r="J121" s="300"/>
      <c r="K121" s="301"/>
    </row>
    <row r="122" spans="2:11" s="1" customFormat="1" ht="45" customHeight="1">
      <c r="B122" s="302"/>
      <c r="C122" s="385" t="s">
        <v>1167</v>
      </c>
      <c r="D122" s="385"/>
      <c r="E122" s="385"/>
      <c r="F122" s="385"/>
      <c r="G122" s="385"/>
      <c r="H122" s="385"/>
      <c r="I122" s="385"/>
      <c r="J122" s="385"/>
      <c r="K122" s="303"/>
    </row>
    <row r="123" spans="2:11" s="1" customFormat="1" ht="17.25" customHeight="1">
      <c r="B123" s="304"/>
      <c r="C123" s="279" t="s">
        <v>1113</v>
      </c>
      <c r="D123" s="279"/>
      <c r="E123" s="279"/>
      <c r="F123" s="279" t="s">
        <v>1114</v>
      </c>
      <c r="G123" s="280"/>
      <c r="H123" s="279" t="s">
        <v>52</v>
      </c>
      <c r="I123" s="279" t="s">
        <v>55</v>
      </c>
      <c r="J123" s="279" t="s">
        <v>1115</v>
      </c>
      <c r="K123" s="305"/>
    </row>
    <row r="124" spans="2:11" s="1" customFormat="1" ht="17.25" customHeight="1">
      <c r="B124" s="304"/>
      <c r="C124" s="281" t="s">
        <v>1116</v>
      </c>
      <c r="D124" s="281"/>
      <c r="E124" s="281"/>
      <c r="F124" s="282" t="s">
        <v>1117</v>
      </c>
      <c r="G124" s="283"/>
      <c r="H124" s="281"/>
      <c r="I124" s="281"/>
      <c r="J124" s="281" t="s">
        <v>1118</v>
      </c>
      <c r="K124" s="305"/>
    </row>
    <row r="125" spans="2:11" s="1" customFormat="1" ht="5.25" customHeight="1">
      <c r="B125" s="306"/>
      <c r="C125" s="284"/>
      <c r="D125" s="284"/>
      <c r="E125" s="284"/>
      <c r="F125" s="284"/>
      <c r="G125" s="266"/>
      <c r="H125" s="284"/>
      <c r="I125" s="284"/>
      <c r="J125" s="284"/>
      <c r="K125" s="307"/>
    </row>
    <row r="126" spans="2:11" s="1" customFormat="1" ht="15" customHeight="1">
      <c r="B126" s="306"/>
      <c r="C126" s="266" t="s">
        <v>1122</v>
      </c>
      <c r="D126" s="284"/>
      <c r="E126" s="284"/>
      <c r="F126" s="286" t="s">
        <v>1119</v>
      </c>
      <c r="G126" s="266"/>
      <c r="H126" s="266" t="s">
        <v>1159</v>
      </c>
      <c r="I126" s="266" t="s">
        <v>1121</v>
      </c>
      <c r="J126" s="266">
        <v>120</v>
      </c>
      <c r="K126" s="308"/>
    </row>
    <row r="127" spans="2:11" s="1" customFormat="1" ht="15" customHeight="1">
      <c r="B127" s="306"/>
      <c r="C127" s="266" t="s">
        <v>1168</v>
      </c>
      <c r="D127" s="266"/>
      <c r="E127" s="266"/>
      <c r="F127" s="286" t="s">
        <v>1119</v>
      </c>
      <c r="G127" s="266"/>
      <c r="H127" s="266" t="s">
        <v>1169</v>
      </c>
      <c r="I127" s="266" t="s">
        <v>1121</v>
      </c>
      <c r="J127" s="266" t="s">
        <v>1170</v>
      </c>
      <c r="K127" s="308"/>
    </row>
    <row r="128" spans="2:11" s="1" customFormat="1" ht="15" customHeight="1">
      <c r="B128" s="306"/>
      <c r="C128" s="266" t="s">
        <v>1067</v>
      </c>
      <c r="D128" s="266"/>
      <c r="E128" s="266"/>
      <c r="F128" s="286" t="s">
        <v>1119</v>
      </c>
      <c r="G128" s="266"/>
      <c r="H128" s="266" t="s">
        <v>1171</v>
      </c>
      <c r="I128" s="266" t="s">
        <v>1121</v>
      </c>
      <c r="J128" s="266" t="s">
        <v>1170</v>
      </c>
      <c r="K128" s="308"/>
    </row>
    <row r="129" spans="2:11" s="1" customFormat="1" ht="15" customHeight="1">
      <c r="B129" s="306"/>
      <c r="C129" s="266" t="s">
        <v>1130</v>
      </c>
      <c r="D129" s="266"/>
      <c r="E129" s="266"/>
      <c r="F129" s="286" t="s">
        <v>1125</v>
      </c>
      <c r="G129" s="266"/>
      <c r="H129" s="266" t="s">
        <v>1131</v>
      </c>
      <c r="I129" s="266" t="s">
        <v>1121</v>
      </c>
      <c r="J129" s="266">
        <v>15</v>
      </c>
      <c r="K129" s="308"/>
    </row>
    <row r="130" spans="2:11" s="1" customFormat="1" ht="15" customHeight="1">
      <c r="B130" s="306"/>
      <c r="C130" s="288" t="s">
        <v>1132</v>
      </c>
      <c r="D130" s="288"/>
      <c r="E130" s="288"/>
      <c r="F130" s="289" t="s">
        <v>1125</v>
      </c>
      <c r="G130" s="288"/>
      <c r="H130" s="288" t="s">
        <v>1133</v>
      </c>
      <c r="I130" s="288" t="s">
        <v>1121</v>
      </c>
      <c r="J130" s="288">
        <v>15</v>
      </c>
      <c r="K130" s="308"/>
    </row>
    <row r="131" spans="2:11" s="1" customFormat="1" ht="15" customHeight="1">
      <c r="B131" s="306"/>
      <c r="C131" s="288" t="s">
        <v>1134</v>
      </c>
      <c r="D131" s="288"/>
      <c r="E131" s="288"/>
      <c r="F131" s="289" t="s">
        <v>1125</v>
      </c>
      <c r="G131" s="288"/>
      <c r="H131" s="288" t="s">
        <v>1135</v>
      </c>
      <c r="I131" s="288" t="s">
        <v>1121</v>
      </c>
      <c r="J131" s="288">
        <v>20</v>
      </c>
      <c r="K131" s="308"/>
    </row>
    <row r="132" spans="2:11" s="1" customFormat="1" ht="15" customHeight="1">
      <c r="B132" s="306"/>
      <c r="C132" s="288" t="s">
        <v>1136</v>
      </c>
      <c r="D132" s="288"/>
      <c r="E132" s="288"/>
      <c r="F132" s="289" t="s">
        <v>1125</v>
      </c>
      <c r="G132" s="288"/>
      <c r="H132" s="288" t="s">
        <v>1137</v>
      </c>
      <c r="I132" s="288" t="s">
        <v>1121</v>
      </c>
      <c r="J132" s="288">
        <v>20</v>
      </c>
      <c r="K132" s="308"/>
    </row>
    <row r="133" spans="2:11" s="1" customFormat="1" ht="15" customHeight="1">
      <c r="B133" s="306"/>
      <c r="C133" s="266" t="s">
        <v>1124</v>
      </c>
      <c r="D133" s="266"/>
      <c r="E133" s="266"/>
      <c r="F133" s="286" t="s">
        <v>1125</v>
      </c>
      <c r="G133" s="266"/>
      <c r="H133" s="266" t="s">
        <v>1159</v>
      </c>
      <c r="I133" s="266" t="s">
        <v>1121</v>
      </c>
      <c r="J133" s="266">
        <v>50</v>
      </c>
      <c r="K133" s="308"/>
    </row>
    <row r="134" spans="2:11" s="1" customFormat="1" ht="15" customHeight="1">
      <c r="B134" s="306"/>
      <c r="C134" s="266" t="s">
        <v>1138</v>
      </c>
      <c r="D134" s="266"/>
      <c r="E134" s="266"/>
      <c r="F134" s="286" t="s">
        <v>1125</v>
      </c>
      <c r="G134" s="266"/>
      <c r="H134" s="266" t="s">
        <v>1159</v>
      </c>
      <c r="I134" s="266" t="s">
        <v>1121</v>
      </c>
      <c r="J134" s="266">
        <v>50</v>
      </c>
      <c r="K134" s="308"/>
    </row>
    <row r="135" spans="2:11" s="1" customFormat="1" ht="15" customHeight="1">
      <c r="B135" s="306"/>
      <c r="C135" s="266" t="s">
        <v>1144</v>
      </c>
      <c r="D135" s="266"/>
      <c r="E135" s="266"/>
      <c r="F135" s="286" t="s">
        <v>1125</v>
      </c>
      <c r="G135" s="266"/>
      <c r="H135" s="266" t="s">
        <v>1159</v>
      </c>
      <c r="I135" s="266" t="s">
        <v>1121</v>
      </c>
      <c r="J135" s="266">
        <v>50</v>
      </c>
      <c r="K135" s="308"/>
    </row>
    <row r="136" spans="2:11" s="1" customFormat="1" ht="15" customHeight="1">
      <c r="B136" s="306"/>
      <c r="C136" s="266" t="s">
        <v>1146</v>
      </c>
      <c r="D136" s="266"/>
      <c r="E136" s="266"/>
      <c r="F136" s="286" t="s">
        <v>1125</v>
      </c>
      <c r="G136" s="266"/>
      <c r="H136" s="266" t="s">
        <v>1159</v>
      </c>
      <c r="I136" s="266" t="s">
        <v>1121</v>
      </c>
      <c r="J136" s="266">
        <v>50</v>
      </c>
      <c r="K136" s="308"/>
    </row>
    <row r="137" spans="2:11" s="1" customFormat="1" ht="15" customHeight="1">
      <c r="B137" s="306"/>
      <c r="C137" s="266" t="s">
        <v>1147</v>
      </c>
      <c r="D137" s="266"/>
      <c r="E137" s="266"/>
      <c r="F137" s="286" t="s">
        <v>1125</v>
      </c>
      <c r="G137" s="266"/>
      <c r="H137" s="266" t="s">
        <v>1172</v>
      </c>
      <c r="I137" s="266" t="s">
        <v>1121</v>
      </c>
      <c r="J137" s="266">
        <v>255</v>
      </c>
      <c r="K137" s="308"/>
    </row>
    <row r="138" spans="2:11" s="1" customFormat="1" ht="15" customHeight="1">
      <c r="B138" s="306"/>
      <c r="C138" s="266" t="s">
        <v>1149</v>
      </c>
      <c r="D138" s="266"/>
      <c r="E138" s="266"/>
      <c r="F138" s="286" t="s">
        <v>1119</v>
      </c>
      <c r="G138" s="266"/>
      <c r="H138" s="266" t="s">
        <v>1173</v>
      </c>
      <c r="I138" s="266" t="s">
        <v>1151</v>
      </c>
      <c r="J138" s="266"/>
      <c r="K138" s="308"/>
    </row>
    <row r="139" spans="2:11" s="1" customFormat="1" ht="15" customHeight="1">
      <c r="B139" s="306"/>
      <c r="C139" s="266" t="s">
        <v>1152</v>
      </c>
      <c r="D139" s="266"/>
      <c r="E139" s="266"/>
      <c r="F139" s="286" t="s">
        <v>1119</v>
      </c>
      <c r="G139" s="266"/>
      <c r="H139" s="266" t="s">
        <v>1174</v>
      </c>
      <c r="I139" s="266" t="s">
        <v>1154</v>
      </c>
      <c r="J139" s="266"/>
      <c r="K139" s="308"/>
    </row>
    <row r="140" spans="2:11" s="1" customFormat="1" ht="15" customHeight="1">
      <c r="B140" s="306"/>
      <c r="C140" s="266" t="s">
        <v>1155</v>
      </c>
      <c r="D140" s="266"/>
      <c r="E140" s="266"/>
      <c r="F140" s="286" t="s">
        <v>1119</v>
      </c>
      <c r="G140" s="266"/>
      <c r="H140" s="266" t="s">
        <v>1155</v>
      </c>
      <c r="I140" s="266" t="s">
        <v>1154</v>
      </c>
      <c r="J140" s="266"/>
      <c r="K140" s="308"/>
    </row>
    <row r="141" spans="2:11" s="1" customFormat="1" ht="15" customHeight="1">
      <c r="B141" s="306"/>
      <c r="C141" s="266" t="s">
        <v>36</v>
      </c>
      <c r="D141" s="266"/>
      <c r="E141" s="266"/>
      <c r="F141" s="286" t="s">
        <v>1119</v>
      </c>
      <c r="G141" s="266"/>
      <c r="H141" s="266" t="s">
        <v>1175</v>
      </c>
      <c r="I141" s="266" t="s">
        <v>1154</v>
      </c>
      <c r="J141" s="266"/>
      <c r="K141" s="308"/>
    </row>
    <row r="142" spans="2:11" s="1" customFormat="1" ht="15" customHeight="1">
      <c r="B142" s="306"/>
      <c r="C142" s="266" t="s">
        <v>1176</v>
      </c>
      <c r="D142" s="266"/>
      <c r="E142" s="266"/>
      <c r="F142" s="286" t="s">
        <v>1119</v>
      </c>
      <c r="G142" s="266"/>
      <c r="H142" s="266" t="s">
        <v>1177</v>
      </c>
      <c r="I142" s="266" t="s">
        <v>1154</v>
      </c>
      <c r="J142" s="266"/>
      <c r="K142" s="308"/>
    </row>
    <row r="143" spans="2:11" s="1" customFormat="1" ht="15" customHeight="1">
      <c r="B143" s="309"/>
      <c r="C143" s="310"/>
      <c r="D143" s="310"/>
      <c r="E143" s="310"/>
      <c r="F143" s="310"/>
      <c r="G143" s="310"/>
      <c r="H143" s="310"/>
      <c r="I143" s="310"/>
      <c r="J143" s="310"/>
      <c r="K143" s="311"/>
    </row>
    <row r="144" spans="2:11" s="1" customFormat="1" ht="18.75" customHeight="1">
      <c r="B144" s="263"/>
      <c r="C144" s="263"/>
      <c r="D144" s="263"/>
      <c r="E144" s="263"/>
      <c r="F144" s="298"/>
      <c r="G144" s="263"/>
      <c r="H144" s="263"/>
      <c r="I144" s="263"/>
      <c r="J144" s="263"/>
      <c r="K144" s="263"/>
    </row>
    <row r="145" spans="2:11" s="1" customFormat="1" ht="18.75" customHeight="1">
      <c r="B145" s="273"/>
      <c r="C145" s="273"/>
      <c r="D145" s="273"/>
      <c r="E145" s="273"/>
      <c r="F145" s="273"/>
      <c r="G145" s="273"/>
      <c r="H145" s="273"/>
      <c r="I145" s="273"/>
      <c r="J145" s="273"/>
      <c r="K145" s="273"/>
    </row>
    <row r="146" spans="2:11" s="1" customFormat="1" ht="7.5" customHeight="1">
      <c r="B146" s="274"/>
      <c r="C146" s="275"/>
      <c r="D146" s="275"/>
      <c r="E146" s="275"/>
      <c r="F146" s="275"/>
      <c r="G146" s="275"/>
      <c r="H146" s="275"/>
      <c r="I146" s="275"/>
      <c r="J146" s="275"/>
      <c r="K146" s="276"/>
    </row>
    <row r="147" spans="2:11" s="1" customFormat="1" ht="45" customHeight="1">
      <c r="B147" s="277"/>
      <c r="C147" s="386" t="s">
        <v>1178</v>
      </c>
      <c r="D147" s="386"/>
      <c r="E147" s="386"/>
      <c r="F147" s="386"/>
      <c r="G147" s="386"/>
      <c r="H147" s="386"/>
      <c r="I147" s="386"/>
      <c r="J147" s="386"/>
      <c r="K147" s="278"/>
    </row>
    <row r="148" spans="2:11" s="1" customFormat="1" ht="17.25" customHeight="1">
      <c r="B148" s="277"/>
      <c r="C148" s="279" t="s">
        <v>1113</v>
      </c>
      <c r="D148" s="279"/>
      <c r="E148" s="279"/>
      <c r="F148" s="279" t="s">
        <v>1114</v>
      </c>
      <c r="G148" s="280"/>
      <c r="H148" s="279" t="s">
        <v>52</v>
      </c>
      <c r="I148" s="279" t="s">
        <v>55</v>
      </c>
      <c r="J148" s="279" t="s">
        <v>1115</v>
      </c>
      <c r="K148" s="278"/>
    </row>
    <row r="149" spans="2:11" s="1" customFormat="1" ht="17.25" customHeight="1">
      <c r="B149" s="277"/>
      <c r="C149" s="281" t="s">
        <v>1116</v>
      </c>
      <c r="D149" s="281"/>
      <c r="E149" s="281"/>
      <c r="F149" s="282" t="s">
        <v>1117</v>
      </c>
      <c r="G149" s="283"/>
      <c r="H149" s="281"/>
      <c r="I149" s="281"/>
      <c r="J149" s="281" t="s">
        <v>1118</v>
      </c>
      <c r="K149" s="278"/>
    </row>
    <row r="150" spans="2:11" s="1" customFormat="1" ht="5.25" customHeight="1">
      <c r="B150" s="287"/>
      <c r="C150" s="284"/>
      <c r="D150" s="284"/>
      <c r="E150" s="284"/>
      <c r="F150" s="284"/>
      <c r="G150" s="285"/>
      <c r="H150" s="284"/>
      <c r="I150" s="284"/>
      <c r="J150" s="284"/>
      <c r="K150" s="308"/>
    </row>
    <row r="151" spans="2:11" s="1" customFormat="1" ht="15" customHeight="1">
      <c r="B151" s="287"/>
      <c r="C151" s="312" t="s">
        <v>1122</v>
      </c>
      <c r="D151" s="266"/>
      <c r="E151" s="266"/>
      <c r="F151" s="313" t="s">
        <v>1119</v>
      </c>
      <c r="G151" s="266"/>
      <c r="H151" s="312" t="s">
        <v>1159</v>
      </c>
      <c r="I151" s="312" t="s">
        <v>1121</v>
      </c>
      <c r="J151" s="312">
        <v>120</v>
      </c>
      <c r="K151" s="308"/>
    </row>
    <row r="152" spans="2:11" s="1" customFormat="1" ht="15" customHeight="1">
      <c r="B152" s="287"/>
      <c r="C152" s="312" t="s">
        <v>1168</v>
      </c>
      <c r="D152" s="266"/>
      <c r="E152" s="266"/>
      <c r="F152" s="313" t="s">
        <v>1119</v>
      </c>
      <c r="G152" s="266"/>
      <c r="H152" s="312" t="s">
        <v>1179</v>
      </c>
      <c r="I152" s="312" t="s">
        <v>1121</v>
      </c>
      <c r="J152" s="312" t="s">
        <v>1170</v>
      </c>
      <c r="K152" s="308"/>
    </row>
    <row r="153" spans="2:11" s="1" customFormat="1" ht="15" customHeight="1">
      <c r="B153" s="287"/>
      <c r="C153" s="312" t="s">
        <v>1067</v>
      </c>
      <c r="D153" s="266"/>
      <c r="E153" s="266"/>
      <c r="F153" s="313" t="s">
        <v>1119</v>
      </c>
      <c r="G153" s="266"/>
      <c r="H153" s="312" t="s">
        <v>1180</v>
      </c>
      <c r="I153" s="312" t="s">
        <v>1121</v>
      </c>
      <c r="J153" s="312" t="s">
        <v>1170</v>
      </c>
      <c r="K153" s="308"/>
    </row>
    <row r="154" spans="2:11" s="1" customFormat="1" ht="15" customHeight="1">
      <c r="B154" s="287"/>
      <c r="C154" s="312" t="s">
        <v>1124</v>
      </c>
      <c r="D154" s="266"/>
      <c r="E154" s="266"/>
      <c r="F154" s="313" t="s">
        <v>1125</v>
      </c>
      <c r="G154" s="266"/>
      <c r="H154" s="312" t="s">
        <v>1159</v>
      </c>
      <c r="I154" s="312" t="s">
        <v>1121</v>
      </c>
      <c r="J154" s="312">
        <v>50</v>
      </c>
      <c r="K154" s="308"/>
    </row>
    <row r="155" spans="2:11" s="1" customFormat="1" ht="15" customHeight="1">
      <c r="B155" s="287"/>
      <c r="C155" s="312" t="s">
        <v>1127</v>
      </c>
      <c r="D155" s="266"/>
      <c r="E155" s="266"/>
      <c r="F155" s="313" t="s">
        <v>1119</v>
      </c>
      <c r="G155" s="266"/>
      <c r="H155" s="312" t="s">
        <v>1159</v>
      </c>
      <c r="I155" s="312" t="s">
        <v>1129</v>
      </c>
      <c r="J155" s="312"/>
      <c r="K155" s="308"/>
    </row>
    <row r="156" spans="2:11" s="1" customFormat="1" ht="15" customHeight="1">
      <c r="B156" s="287"/>
      <c r="C156" s="312" t="s">
        <v>1138</v>
      </c>
      <c r="D156" s="266"/>
      <c r="E156" s="266"/>
      <c r="F156" s="313" t="s">
        <v>1125</v>
      </c>
      <c r="G156" s="266"/>
      <c r="H156" s="312" t="s">
        <v>1159</v>
      </c>
      <c r="I156" s="312" t="s">
        <v>1121</v>
      </c>
      <c r="J156" s="312">
        <v>50</v>
      </c>
      <c r="K156" s="308"/>
    </row>
    <row r="157" spans="2:11" s="1" customFormat="1" ht="15" customHeight="1">
      <c r="B157" s="287"/>
      <c r="C157" s="312" t="s">
        <v>1146</v>
      </c>
      <c r="D157" s="266"/>
      <c r="E157" s="266"/>
      <c r="F157" s="313" t="s">
        <v>1125</v>
      </c>
      <c r="G157" s="266"/>
      <c r="H157" s="312" t="s">
        <v>1159</v>
      </c>
      <c r="I157" s="312" t="s">
        <v>1121</v>
      </c>
      <c r="J157" s="312">
        <v>50</v>
      </c>
      <c r="K157" s="308"/>
    </row>
    <row r="158" spans="2:11" s="1" customFormat="1" ht="15" customHeight="1">
      <c r="B158" s="287"/>
      <c r="C158" s="312" t="s">
        <v>1144</v>
      </c>
      <c r="D158" s="266"/>
      <c r="E158" s="266"/>
      <c r="F158" s="313" t="s">
        <v>1125</v>
      </c>
      <c r="G158" s="266"/>
      <c r="H158" s="312" t="s">
        <v>1159</v>
      </c>
      <c r="I158" s="312" t="s">
        <v>1121</v>
      </c>
      <c r="J158" s="312">
        <v>50</v>
      </c>
      <c r="K158" s="308"/>
    </row>
    <row r="159" spans="2:11" s="1" customFormat="1" ht="15" customHeight="1">
      <c r="B159" s="287"/>
      <c r="C159" s="312" t="s">
        <v>97</v>
      </c>
      <c r="D159" s="266"/>
      <c r="E159" s="266"/>
      <c r="F159" s="313" t="s">
        <v>1119</v>
      </c>
      <c r="G159" s="266"/>
      <c r="H159" s="312" t="s">
        <v>1181</v>
      </c>
      <c r="I159" s="312" t="s">
        <v>1121</v>
      </c>
      <c r="J159" s="312" t="s">
        <v>1182</v>
      </c>
      <c r="K159" s="308"/>
    </row>
    <row r="160" spans="2:11" s="1" customFormat="1" ht="15" customHeight="1">
      <c r="B160" s="287"/>
      <c r="C160" s="312" t="s">
        <v>1183</v>
      </c>
      <c r="D160" s="266"/>
      <c r="E160" s="266"/>
      <c r="F160" s="313" t="s">
        <v>1119</v>
      </c>
      <c r="G160" s="266"/>
      <c r="H160" s="312" t="s">
        <v>1184</v>
      </c>
      <c r="I160" s="312" t="s">
        <v>1154</v>
      </c>
      <c r="J160" s="312"/>
      <c r="K160" s="308"/>
    </row>
    <row r="161" spans="2:11" s="1" customFormat="1" ht="15" customHeight="1">
      <c r="B161" s="314"/>
      <c r="C161" s="296"/>
      <c r="D161" s="296"/>
      <c r="E161" s="296"/>
      <c r="F161" s="296"/>
      <c r="G161" s="296"/>
      <c r="H161" s="296"/>
      <c r="I161" s="296"/>
      <c r="J161" s="296"/>
      <c r="K161" s="315"/>
    </row>
    <row r="162" spans="2:11" s="1" customFormat="1" ht="18.75" customHeight="1">
      <c r="B162" s="263"/>
      <c r="C162" s="266"/>
      <c r="D162" s="266"/>
      <c r="E162" s="266"/>
      <c r="F162" s="286"/>
      <c r="G162" s="266"/>
      <c r="H162" s="266"/>
      <c r="I162" s="266"/>
      <c r="J162" s="266"/>
      <c r="K162" s="263"/>
    </row>
    <row r="163" spans="2:11" s="1" customFormat="1" ht="18.75" customHeight="1">
      <c r="B163" s="263"/>
      <c r="C163" s="266"/>
      <c r="D163" s="266"/>
      <c r="E163" s="266"/>
      <c r="F163" s="286"/>
      <c r="G163" s="266"/>
      <c r="H163" s="266"/>
      <c r="I163" s="266"/>
      <c r="J163" s="266"/>
      <c r="K163" s="263"/>
    </row>
    <row r="164" spans="2:11" s="1" customFormat="1" ht="18.75" customHeight="1">
      <c r="B164" s="263"/>
      <c r="C164" s="266"/>
      <c r="D164" s="266"/>
      <c r="E164" s="266"/>
      <c r="F164" s="286"/>
      <c r="G164" s="266"/>
      <c r="H164" s="266"/>
      <c r="I164" s="266"/>
      <c r="J164" s="266"/>
      <c r="K164" s="263"/>
    </row>
    <row r="165" spans="2:11" s="1" customFormat="1" ht="18.75" customHeight="1">
      <c r="B165" s="263"/>
      <c r="C165" s="266"/>
      <c r="D165" s="266"/>
      <c r="E165" s="266"/>
      <c r="F165" s="286"/>
      <c r="G165" s="266"/>
      <c r="H165" s="266"/>
      <c r="I165" s="266"/>
      <c r="J165" s="266"/>
      <c r="K165" s="263"/>
    </row>
    <row r="166" spans="2:11" s="1" customFormat="1" ht="18.75" customHeight="1">
      <c r="B166" s="263"/>
      <c r="C166" s="266"/>
      <c r="D166" s="266"/>
      <c r="E166" s="266"/>
      <c r="F166" s="286"/>
      <c r="G166" s="266"/>
      <c r="H166" s="266"/>
      <c r="I166" s="266"/>
      <c r="J166" s="266"/>
      <c r="K166" s="263"/>
    </row>
    <row r="167" spans="2:11" s="1" customFormat="1" ht="18.75" customHeight="1">
      <c r="B167" s="263"/>
      <c r="C167" s="266"/>
      <c r="D167" s="266"/>
      <c r="E167" s="266"/>
      <c r="F167" s="286"/>
      <c r="G167" s="266"/>
      <c r="H167" s="266"/>
      <c r="I167" s="266"/>
      <c r="J167" s="266"/>
      <c r="K167" s="263"/>
    </row>
    <row r="168" spans="2:11" s="1" customFormat="1" ht="18.75" customHeight="1">
      <c r="B168" s="263"/>
      <c r="C168" s="266"/>
      <c r="D168" s="266"/>
      <c r="E168" s="266"/>
      <c r="F168" s="286"/>
      <c r="G168" s="266"/>
      <c r="H168" s="266"/>
      <c r="I168" s="266"/>
      <c r="J168" s="266"/>
      <c r="K168" s="263"/>
    </row>
    <row r="169" spans="2:11" s="1" customFormat="1" ht="18.75" customHeight="1">
      <c r="B169" s="273"/>
      <c r="C169" s="273"/>
      <c r="D169" s="273"/>
      <c r="E169" s="273"/>
      <c r="F169" s="273"/>
      <c r="G169" s="273"/>
      <c r="H169" s="273"/>
      <c r="I169" s="273"/>
      <c r="J169" s="273"/>
      <c r="K169" s="273"/>
    </row>
    <row r="170" spans="2:11" s="1" customFormat="1" ht="7.5" customHeight="1">
      <c r="B170" s="255"/>
      <c r="C170" s="256"/>
      <c r="D170" s="256"/>
      <c r="E170" s="256"/>
      <c r="F170" s="256"/>
      <c r="G170" s="256"/>
      <c r="H170" s="256"/>
      <c r="I170" s="256"/>
      <c r="J170" s="256"/>
      <c r="K170" s="257"/>
    </row>
    <row r="171" spans="2:11" s="1" customFormat="1" ht="45" customHeight="1">
      <c r="B171" s="258"/>
      <c r="C171" s="385" t="s">
        <v>1185</v>
      </c>
      <c r="D171" s="385"/>
      <c r="E171" s="385"/>
      <c r="F171" s="385"/>
      <c r="G171" s="385"/>
      <c r="H171" s="385"/>
      <c r="I171" s="385"/>
      <c r="J171" s="385"/>
      <c r="K171" s="259"/>
    </row>
    <row r="172" spans="2:11" s="1" customFormat="1" ht="17.25" customHeight="1">
      <c r="B172" s="258"/>
      <c r="C172" s="279" t="s">
        <v>1113</v>
      </c>
      <c r="D172" s="279"/>
      <c r="E172" s="279"/>
      <c r="F172" s="279" t="s">
        <v>1114</v>
      </c>
      <c r="G172" s="316"/>
      <c r="H172" s="317" t="s">
        <v>52</v>
      </c>
      <c r="I172" s="317" t="s">
        <v>55</v>
      </c>
      <c r="J172" s="279" t="s">
        <v>1115</v>
      </c>
      <c r="K172" s="259"/>
    </row>
    <row r="173" spans="2:11" s="1" customFormat="1" ht="17.25" customHeight="1">
      <c r="B173" s="260"/>
      <c r="C173" s="281" t="s">
        <v>1116</v>
      </c>
      <c r="D173" s="281"/>
      <c r="E173" s="281"/>
      <c r="F173" s="282" t="s">
        <v>1117</v>
      </c>
      <c r="G173" s="318"/>
      <c r="H173" s="319"/>
      <c r="I173" s="319"/>
      <c r="J173" s="281" t="s">
        <v>1118</v>
      </c>
      <c r="K173" s="261"/>
    </row>
    <row r="174" spans="2:11" s="1" customFormat="1" ht="5.25" customHeight="1">
      <c r="B174" s="287"/>
      <c r="C174" s="284"/>
      <c r="D174" s="284"/>
      <c r="E174" s="284"/>
      <c r="F174" s="284"/>
      <c r="G174" s="285"/>
      <c r="H174" s="284"/>
      <c r="I174" s="284"/>
      <c r="J174" s="284"/>
      <c r="K174" s="308"/>
    </row>
    <row r="175" spans="2:11" s="1" customFormat="1" ht="15" customHeight="1">
      <c r="B175" s="287"/>
      <c r="C175" s="266" t="s">
        <v>1122</v>
      </c>
      <c r="D175" s="266"/>
      <c r="E175" s="266"/>
      <c r="F175" s="286" t="s">
        <v>1119</v>
      </c>
      <c r="G175" s="266"/>
      <c r="H175" s="266" t="s">
        <v>1159</v>
      </c>
      <c r="I175" s="266" t="s">
        <v>1121</v>
      </c>
      <c r="J175" s="266">
        <v>120</v>
      </c>
      <c r="K175" s="308"/>
    </row>
    <row r="176" spans="2:11" s="1" customFormat="1" ht="15" customHeight="1">
      <c r="B176" s="287"/>
      <c r="C176" s="266" t="s">
        <v>1168</v>
      </c>
      <c r="D176" s="266"/>
      <c r="E176" s="266"/>
      <c r="F176" s="286" t="s">
        <v>1119</v>
      </c>
      <c r="G176" s="266"/>
      <c r="H176" s="266" t="s">
        <v>1169</v>
      </c>
      <c r="I176" s="266" t="s">
        <v>1121</v>
      </c>
      <c r="J176" s="266" t="s">
        <v>1170</v>
      </c>
      <c r="K176" s="308"/>
    </row>
    <row r="177" spans="2:11" s="1" customFormat="1" ht="15" customHeight="1">
      <c r="B177" s="287"/>
      <c r="C177" s="266" t="s">
        <v>1067</v>
      </c>
      <c r="D177" s="266"/>
      <c r="E177" s="266"/>
      <c r="F177" s="286" t="s">
        <v>1119</v>
      </c>
      <c r="G177" s="266"/>
      <c r="H177" s="266" t="s">
        <v>1186</v>
      </c>
      <c r="I177" s="266" t="s">
        <v>1121</v>
      </c>
      <c r="J177" s="266" t="s">
        <v>1170</v>
      </c>
      <c r="K177" s="308"/>
    </row>
    <row r="178" spans="2:11" s="1" customFormat="1" ht="15" customHeight="1">
      <c r="B178" s="287"/>
      <c r="C178" s="266" t="s">
        <v>1124</v>
      </c>
      <c r="D178" s="266"/>
      <c r="E178" s="266"/>
      <c r="F178" s="286" t="s">
        <v>1125</v>
      </c>
      <c r="G178" s="266"/>
      <c r="H178" s="266" t="s">
        <v>1186</v>
      </c>
      <c r="I178" s="266" t="s">
        <v>1121</v>
      </c>
      <c r="J178" s="266">
        <v>50</v>
      </c>
      <c r="K178" s="308"/>
    </row>
    <row r="179" spans="2:11" s="1" customFormat="1" ht="15" customHeight="1">
      <c r="B179" s="287"/>
      <c r="C179" s="266" t="s">
        <v>1127</v>
      </c>
      <c r="D179" s="266"/>
      <c r="E179" s="266"/>
      <c r="F179" s="286" t="s">
        <v>1119</v>
      </c>
      <c r="G179" s="266"/>
      <c r="H179" s="266" t="s">
        <v>1186</v>
      </c>
      <c r="I179" s="266" t="s">
        <v>1129</v>
      </c>
      <c r="J179" s="266"/>
      <c r="K179" s="308"/>
    </row>
    <row r="180" spans="2:11" s="1" customFormat="1" ht="15" customHeight="1">
      <c r="B180" s="287"/>
      <c r="C180" s="266" t="s">
        <v>1138</v>
      </c>
      <c r="D180" s="266"/>
      <c r="E180" s="266"/>
      <c r="F180" s="286" t="s">
        <v>1125</v>
      </c>
      <c r="G180" s="266"/>
      <c r="H180" s="266" t="s">
        <v>1186</v>
      </c>
      <c r="I180" s="266" t="s">
        <v>1121</v>
      </c>
      <c r="J180" s="266">
        <v>50</v>
      </c>
      <c r="K180" s="308"/>
    </row>
    <row r="181" spans="2:11" s="1" customFormat="1" ht="15" customHeight="1">
      <c r="B181" s="287"/>
      <c r="C181" s="266" t="s">
        <v>1146</v>
      </c>
      <c r="D181" s="266"/>
      <c r="E181" s="266"/>
      <c r="F181" s="286" t="s">
        <v>1125</v>
      </c>
      <c r="G181" s="266"/>
      <c r="H181" s="266" t="s">
        <v>1186</v>
      </c>
      <c r="I181" s="266" t="s">
        <v>1121</v>
      </c>
      <c r="J181" s="266">
        <v>50</v>
      </c>
      <c r="K181" s="308"/>
    </row>
    <row r="182" spans="2:11" s="1" customFormat="1" ht="15" customHeight="1">
      <c r="B182" s="287"/>
      <c r="C182" s="266" t="s">
        <v>1144</v>
      </c>
      <c r="D182" s="266"/>
      <c r="E182" s="266"/>
      <c r="F182" s="286" t="s">
        <v>1125</v>
      </c>
      <c r="G182" s="266"/>
      <c r="H182" s="266" t="s">
        <v>1186</v>
      </c>
      <c r="I182" s="266" t="s">
        <v>1121</v>
      </c>
      <c r="J182" s="266">
        <v>50</v>
      </c>
      <c r="K182" s="308"/>
    </row>
    <row r="183" spans="2:11" s="1" customFormat="1" ht="15" customHeight="1">
      <c r="B183" s="287"/>
      <c r="C183" s="266" t="s">
        <v>104</v>
      </c>
      <c r="D183" s="266"/>
      <c r="E183" s="266"/>
      <c r="F183" s="286" t="s">
        <v>1119</v>
      </c>
      <c r="G183" s="266"/>
      <c r="H183" s="266" t="s">
        <v>1187</v>
      </c>
      <c r="I183" s="266" t="s">
        <v>1188</v>
      </c>
      <c r="J183" s="266"/>
      <c r="K183" s="308"/>
    </row>
    <row r="184" spans="2:11" s="1" customFormat="1" ht="15" customHeight="1">
      <c r="B184" s="287"/>
      <c r="C184" s="266" t="s">
        <v>55</v>
      </c>
      <c r="D184" s="266"/>
      <c r="E184" s="266"/>
      <c r="F184" s="286" t="s">
        <v>1119</v>
      </c>
      <c r="G184" s="266"/>
      <c r="H184" s="266" t="s">
        <v>1189</v>
      </c>
      <c r="I184" s="266" t="s">
        <v>1190</v>
      </c>
      <c r="J184" s="266">
        <v>1</v>
      </c>
      <c r="K184" s="308"/>
    </row>
    <row r="185" spans="2:11" s="1" customFormat="1" ht="15" customHeight="1">
      <c r="B185" s="287"/>
      <c r="C185" s="266" t="s">
        <v>51</v>
      </c>
      <c r="D185" s="266"/>
      <c r="E185" s="266"/>
      <c r="F185" s="286" t="s">
        <v>1119</v>
      </c>
      <c r="G185" s="266"/>
      <c r="H185" s="266" t="s">
        <v>1191</v>
      </c>
      <c r="I185" s="266" t="s">
        <v>1121</v>
      </c>
      <c r="J185" s="266">
        <v>20</v>
      </c>
      <c r="K185" s="308"/>
    </row>
    <row r="186" spans="2:11" s="1" customFormat="1" ht="15" customHeight="1">
      <c r="B186" s="287"/>
      <c r="C186" s="266" t="s">
        <v>52</v>
      </c>
      <c r="D186" s="266"/>
      <c r="E186" s="266"/>
      <c r="F186" s="286" t="s">
        <v>1119</v>
      </c>
      <c r="G186" s="266"/>
      <c r="H186" s="266" t="s">
        <v>1192</v>
      </c>
      <c r="I186" s="266" t="s">
        <v>1121</v>
      </c>
      <c r="J186" s="266">
        <v>255</v>
      </c>
      <c r="K186" s="308"/>
    </row>
    <row r="187" spans="2:11" s="1" customFormat="1" ht="15" customHeight="1">
      <c r="B187" s="287"/>
      <c r="C187" s="266" t="s">
        <v>105</v>
      </c>
      <c r="D187" s="266"/>
      <c r="E187" s="266"/>
      <c r="F187" s="286" t="s">
        <v>1119</v>
      </c>
      <c r="G187" s="266"/>
      <c r="H187" s="266" t="s">
        <v>1083</v>
      </c>
      <c r="I187" s="266" t="s">
        <v>1121</v>
      </c>
      <c r="J187" s="266">
        <v>10</v>
      </c>
      <c r="K187" s="308"/>
    </row>
    <row r="188" spans="2:11" s="1" customFormat="1" ht="15" customHeight="1">
      <c r="B188" s="287"/>
      <c r="C188" s="266" t="s">
        <v>106</v>
      </c>
      <c r="D188" s="266"/>
      <c r="E188" s="266"/>
      <c r="F188" s="286" t="s">
        <v>1119</v>
      </c>
      <c r="G188" s="266"/>
      <c r="H188" s="266" t="s">
        <v>1193</v>
      </c>
      <c r="I188" s="266" t="s">
        <v>1154</v>
      </c>
      <c r="J188" s="266"/>
      <c r="K188" s="308"/>
    </row>
    <row r="189" spans="2:11" s="1" customFormat="1" ht="15" customHeight="1">
      <c r="B189" s="287"/>
      <c r="C189" s="266" t="s">
        <v>1194</v>
      </c>
      <c r="D189" s="266"/>
      <c r="E189" s="266"/>
      <c r="F189" s="286" t="s">
        <v>1119</v>
      </c>
      <c r="G189" s="266"/>
      <c r="H189" s="266" t="s">
        <v>1195</v>
      </c>
      <c r="I189" s="266" t="s">
        <v>1154</v>
      </c>
      <c r="J189" s="266"/>
      <c r="K189" s="308"/>
    </row>
    <row r="190" spans="2:11" s="1" customFormat="1" ht="15" customHeight="1">
      <c r="B190" s="287"/>
      <c r="C190" s="266" t="s">
        <v>1183</v>
      </c>
      <c r="D190" s="266"/>
      <c r="E190" s="266"/>
      <c r="F190" s="286" t="s">
        <v>1119</v>
      </c>
      <c r="G190" s="266"/>
      <c r="H190" s="266" t="s">
        <v>1196</v>
      </c>
      <c r="I190" s="266" t="s">
        <v>1154</v>
      </c>
      <c r="J190" s="266"/>
      <c r="K190" s="308"/>
    </row>
    <row r="191" spans="2:11" s="1" customFormat="1" ht="15" customHeight="1">
      <c r="B191" s="287"/>
      <c r="C191" s="266" t="s">
        <v>108</v>
      </c>
      <c r="D191" s="266"/>
      <c r="E191" s="266"/>
      <c r="F191" s="286" t="s">
        <v>1125</v>
      </c>
      <c r="G191" s="266"/>
      <c r="H191" s="266" t="s">
        <v>1197</v>
      </c>
      <c r="I191" s="266" t="s">
        <v>1121</v>
      </c>
      <c r="J191" s="266">
        <v>50</v>
      </c>
      <c r="K191" s="308"/>
    </row>
    <row r="192" spans="2:11" s="1" customFormat="1" ht="15" customHeight="1">
      <c r="B192" s="287"/>
      <c r="C192" s="266" t="s">
        <v>1198</v>
      </c>
      <c r="D192" s="266"/>
      <c r="E192" s="266"/>
      <c r="F192" s="286" t="s">
        <v>1125</v>
      </c>
      <c r="G192" s="266"/>
      <c r="H192" s="266" t="s">
        <v>1199</v>
      </c>
      <c r="I192" s="266" t="s">
        <v>1200</v>
      </c>
      <c r="J192" s="266"/>
      <c r="K192" s="308"/>
    </row>
    <row r="193" spans="2:11" s="1" customFormat="1" ht="15" customHeight="1">
      <c r="B193" s="287"/>
      <c r="C193" s="266" t="s">
        <v>1201</v>
      </c>
      <c r="D193" s="266"/>
      <c r="E193" s="266"/>
      <c r="F193" s="286" t="s">
        <v>1125</v>
      </c>
      <c r="G193" s="266"/>
      <c r="H193" s="266" t="s">
        <v>1202</v>
      </c>
      <c r="I193" s="266" t="s">
        <v>1200</v>
      </c>
      <c r="J193" s="266"/>
      <c r="K193" s="308"/>
    </row>
    <row r="194" spans="2:11" s="1" customFormat="1" ht="15" customHeight="1">
      <c r="B194" s="287"/>
      <c r="C194" s="266" t="s">
        <v>1203</v>
      </c>
      <c r="D194" s="266"/>
      <c r="E194" s="266"/>
      <c r="F194" s="286" t="s">
        <v>1125</v>
      </c>
      <c r="G194" s="266"/>
      <c r="H194" s="266" t="s">
        <v>1204</v>
      </c>
      <c r="I194" s="266" t="s">
        <v>1200</v>
      </c>
      <c r="J194" s="266"/>
      <c r="K194" s="308"/>
    </row>
    <row r="195" spans="2:11" s="1" customFormat="1" ht="15" customHeight="1">
      <c r="B195" s="287"/>
      <c r="C195" s="320" t="s">
        <v>1205</v>
      </c>
      <c r="D195" s="266"/>
      <c r="E195" s="266"/>
      <c r="F195" s="286" t="s">
        <v>1125</v>
      </c>
      <c r="G195" s="266"/>
      <c r="H195" s="266" t="s">
        <v>1206</v>
      </c>
      <c r="I195" s="266" t="s">
        <v>1207</v>
      </c>
      <c r="J195" s="321" t="s">
        <v>1208</v>
      </c>
      <c r="K195" s="308"/>
    </row>
    <row r="196" spans="2:11" s="1" customFormat="1" ht="15" customHeight="1">
      <c r="B196" s="287"/>
      <c r="C196" s="272" t="s">
        <v>40</v>
      </c>
      <c r="D196" s="266"/>
      <c r="E196" s="266"/>
      <c r="F196" s="286" t="s">
        <v>1119</v>
      </c>
      <c r="G196" s="266"/>
      <c r="H196" s="263" t="s">
        <v>1209</v>
      </c>
      <c r="I196" s="266" t="s">
        <v>1210</v>
      </c>
      <c r="J196" s="266"/>
      <c r="K196" s="308"/>
    </row>
    <row r="197" spans="2:11" s="1" customFormat="1" ht="15" customHeight="1">
      <c r="B197" s="287"/>
      <c r="C197" s="272" t="s">
        <v>1211</v>
      </c>
      <c r="D197" s="266"/>
      <c r="E197" s="266"/>
      <c r="F197" s="286" t="s">
        <v>1119</v>
      </c>
      <c r="G197" s="266"/>
      <c r="H197" s="266" t="s">
        <v>1212</v>
      </c>
      <c r="I197" s="266" t="s">
        <v>1154</v>
      </c>
      <c r="J197" s="266"/>
      <c r="K197" s="308"/>
    </row>
    <row r="198" spans="2:11" s="1" customFormat="1" ht="15" customHeight="1">
      <c r="B198" s="287"/>
      <c r="C198" s="272" t="s">
        <v>1213</v>
      </c>
      <c r="D198" s="266"/>
      <c r="E198" s="266"/>
      <c r="F198" s="286" t="s">
        <v>1119</v>
      </c>
      <c r="G198" s="266"/>
      <c r="H198" s="266" t="s">
        <v>1214</v>
      </c>
      <c r="I198" s="266" t="s">
        <v>1154</v>
      </c>
      <c r="J198" s="266"/>
      <c r="K198" s="308"/>
    </row>
    <row r="199" spans="2:11" s="1" customFormat="1" ht="15" customHeight="1">
      <c r="B199" s="287"/>
      <c r="C199" s="272" t="s">
        <v>1215</v>
      </c>
      <c r="D199" s="266"/>
      <c r="E199" s="266"/>
      <c r="F199" s="286" t="s">
        <v>1125</v>
      </c>
      <c r="G199" s="266"/>
      <c r="H199" s="266" t="s">
        <v>1216</v>
      </c>
      <c r="I199" s="266" t="s">
        <v>1154</v>
      </c>
      <c r="J199" s="266"/>
      <c r="K199" s="308"/>
    </row>
    <row r="200" spans="2:11" s="1" customFormat="1" ht="15" customHeight="1">
      <c r="B200" s="314"/>
      <c r="C200" s="322"/>
      <c r="D200" s="296"/>
      <c r="E200" s="296"/>
      <c r="F200" s="296"/>
      <c r="G200" s="296"/>
      <c r="H200" s="296"/>
      <c r="I200" s="296"/>
      <c r="J200" s="296"/>
      <c r="K200" s="315"/>
    </row>
    <row r="201" spans="2:11" s="1" customFormat="1" ht="18.75" customHeight="1">
      <c r="B201" s="263"/>
      <c r="C201" s="266"/>
      <c r="D201" s="266"/>
      <c r="E201" s="266"/>
      <c r="F201" s="286"/>
      <c r="G201" s="266"/>
      <c r="H201" s="266"/>
      <c r="I201" s="266"/>
      <c r="J201" s="266"/>
      <c r="K201" s="263"/>
    </row>
    <row r="202" spans="2:11" s="1" customFormat="1" ht="18.75" customHeight="1">
      <c r="B202" s="273"/>
      <c r="C202" s="273"/>
      <c r="D202" s="273"/>
      <c r="E202" s="273"/>
      <c r="F202" s="273"/>
      <c r="G202" s="273"/>
      <c r="H202" s="273"/>
      <c r="I202" s="273"/>
      <c r="J202" s="273"/>
      <c r="K202" s="273"/>
    </row>
    <row r="203" spans="2:11" s="1" customFormat="1" ht="12">
      <c r="B203" s="255"/>
      <c r="C203" s="256"/>
      <c r="D203" s="256"/>
      <c r="E203" s="256"/>
      <c r="F203" s="256"/>
      <c r="G203" s="256"/>
      <c r="H203" s="256"/>
      <c r="I203" s="256"/>
      <c r="J203" s="256"/>
      <c r="K203" s="257"/>
    </row>
    <row r="204" spans="2:11" s="1" customFormat="1" ht="21" customHeight="1">
      <c r="B204" s="258"/>
      <c r="C204" s="385" t="s">
        <v>1217</v>
      </c>
      <c r="D204" s="385"/>
      <c r="E204" s="385"/>
      <c r="F204" s="385"/>
      <c r="G204" s="385"/>
      <c r="H204" s="385"/>
      <c r="I204" s="385"/>
      <c r="J204" s="385"/>
      <c r="K204" s="259"/>
    </row>
    <row r="205" spans="2:11" s="1" customFormat="1" ht="25.5" customHeight="1">
      <c r="B205" s="258"/>
      <c r="C205" s="323" t="s">
        <v>1218</v>
      </c>
      <c r="D205" s="323"/>
      <c r="E205" s="323"/>
      <c r="F205" s="323" t="s">
        <v>1219</v>
      </c>
      <c r="G205" s="324"/>
      <c r="H205" s="383" t="s">
        <v>1220</v>
      </c>
      <c r="I205" s="383"/>
      <c r="J205" s="383"/>
      <c r="K205" s="259"/>
    </row>
    <row r="206" spans="2:11" s="1" customFormat="1" ht="5.25" customHeight="1">
      <c r="B206" s="287"/>
      <c r="C206" s="284"/>
      <c r="D206" s="284"/>
      <c r="E206" s="284"/>
      <c r="F206" s="284"/>
      <c r="G206" s="266"/>
      <c r="H206" s="284"/>
      <c r="I206" s="284"/>
      <c r="J206" s="284"/>
      <c r="K206" s="308"/>
    </row>
    <row r="207" spans="2:11" s="1" customFormat="1" ht="15" customHeight="1">
      <c r="B207" s="287"/>
      <c r="C207" s="266" t="s">
        <v>1210</v>
      </c>
      <c r="D207" s="266"/>
      <c r="E207" s="266"/>
      <c r="F207" s="286" t="s">
        <v>41</v>
      </c>
      <c r="G207" s="266"/>
      <c r="H207" s="384" t="s">
        <v>1221</v>
      </c>
      <c r="I207" s="384"/>
      <c r="J207" s="384"/>
      <c r="K207" s="308"/>
    </row>
    <row r="208" spans="2:11" s="1" customFormat="1" ht="15" customHeight="1">
      <c r="B208" s="287"/>
      <c r="C208" s="293"/>
      <c r="D208" s="266"/>
      <c r="E208" s="266"/>
      <c r="F208" s="286" t="s">
        <v>42</v>
      </c>
      <c r="G208" s="266"/>
      <c r="H208" s="384" t="s">
        <v>1222</v>
      </c>
      <c r="I208" s="384"/>
      <c r="J208" s="384"/>
      <c r="K208" s="308"/>
    </row>
    <row r="209" spans="2:11" s="1" customFormat="1" ht="15" customHeight="1">
      <c r="B209" s="287"/>
      <c r="C209" s="293"/>
      <c r="D209" s="266"/>
      <c r="E209" s="266"/>
      <c r="F209" s="286" t="s">
        <v>45</v>
      </c>
      <c r="G209" s="266"/>
      <c r="H209" s="384" t="s">
        <v>1223</v>
      </c>
      <c r="I209" s="384"/>
      <c r="J209" s="384"/>
      <c r="K209" s="308"/>
    </row>
    <row r="210" spans="2:11" s="1" customFormat="1" ht="15" customHeight="1">
      <c r="B210" s="287"/>
      <c r="C210" s="266"/>
      <c r="D210" s="266"/>
      <c r="E210" s="266"/>
      <c r="F210" s="286" t="s">
        <v>43</v>
      </c>
      <c r="G210" s="266"/>
      <c r="H210" s="384" t="s">
        <v>1224</v>
      </c>
      <c r="I210" s="384"/>
      <c r="J210" s="384"/>
      <c r="K210" s="308"/>
    </row>
    <row r="211" spans="2:11" s="1" customFormat="1" ht="15" customHeight="1">
      <c r="B211" s="287"/>
      <c r="C211" s="266"/>
      <c r="D211" s="266"/>
      <c r="E211" s="266"/>
      <c r="F211" s="286" t="s">
        <v>44</v>
      </c>
      <c r="G211" s="266"/>
      <c r="H211" s="384" t="s">
        <v>1225</v>
      </c>
      <c r="I211" s="384"/>
      <c r="J211" s="384"/>
      <c r="K211" s="308"/>
    </row>
    <row r="212" spans="2:11" s="1" customFormat="1" ht="15" customHeight="1">
      <c r="B212" s="287"/>
      <c r="C212" s="266"/>
      <c r="D212" s="266"/>
      <c r="E212" s="266"/>
      <c r="F212" s="286"/>
      <c r="G212" s="266"/>
      <c r="H212" s="266"/>
      <c r="I212" s="266"/>
      <c r="J212" s="266"/>
      <c r="K212" s="308"/>
    </row>
    <row r="213" spans="2:11" s="1" customFormat="1" ht="15" customHeight="1">
      <c r="B213" s="287"/>
      <c r="C213" s="266" t="s">
        <v>1166</v>
      </c>
      <c r="D213" s="266"/>
      <c r="E213" s="266"/>
      <c r="F213" s="286" t="s">
        <v>77</v>
      </c>
      <c r="G213" s="266"/>
      <c r="H213" s="384" t="s">
        <v>1226</v>
      </c>
      <c r="I213" s="384"/>
      <c r="J213" s="384"/>
      <c r="K213" s="308"/>
    </row>
    <row r="214" spans="2:11" s="1" customFormat="1" ht="15" customHeight="1">
      <c r="B214" s="287"/>
      <c r="C214" s="293"/>
      <c r="D214" s="266"/>
      <c r="E214" s="266"/>
      <c r="F214" s="286" t="s">
        <v>1065</v>
      </c>
      <c r="G214" s="266"/>
      <c r="H214" s="384" t="s">
        <v>1066</v>
      </c>
      <c r="I214" s="384"/>
      <c r="J214" s="384"/>
      <c r="K214" s="308"/>
    </row>
    <row r="215" spans="2:11" s="1" customFormat="1" ht="15" customHeight="1">
      <c r="B215" s="287"/>
      <c r="C215" s="266"/>
      <c r="D215" s="266"/>
      <c r="E215" s="266"/>
      <c r="F215" s="286" t="s">
        <v>1063</v>
      </c>
      <c r="G215" s="266"/>
      <c r="H215" s="384" t="s">
        <v>1227</v>
      </c>
      <c r="I215" s="384"/>
      <c r="J215" s="384"/>
      <c r="K215" s="308"/>
    </row>
    <row r="216" spans="2:11" s="1" customFormat="1" ht="15" customHeight="1">
      <c r="B216" s="325"/>
      <c r="C216" s="293"/>
      <c r="D216" s="293"/>
      <c r="E216" s="293"/>
      <c r="F216" s="286" t="s">
        <v>90</v>
      </c>
      <c r="G216" s="272"/>
      <c r="H216" s="382" t="s">
        <v>91</v>
      </c>
      <c r="I216" s="382"/>
      <c r="J216" s="382"/>
      <c r="K216" s="326"/>
    </row>
    <row r="217" spans="2:11" s="1" customFormat="1" ht="15" customHeight="1">
      <c r="B217" s="325"/>
      <c r="C217" s="293"/>
      <c r="D217" s="293"/>
      <c r="E217" s="293"/>
      <c r="F217" s="286" t="s">
        <v>712</v>
      </c>
      <c r="G217" s="272"/>
      <c r="H217" s="382" t="s">
        <v>1228</v>
      </c>
      <c r="I217" s="382"/>
      <c r="J217" s="382"/>
      <c r="K217" s="326"/>
    </row>
    <row r="218" spans="2:11" s="1" customFormat="1" ht="15" customHeight="1">
      <c r="B218" s="325"/>
      <c r="C218" s="293"/>
      <c r="D218" s="293"/>
      <c r="E218" s="293"/>
      <c r="F218" s="327"/>
      <c r="G218" s="272"/>
      <c r="H218" s="328"/>
      <c r="I218" s="328"/>
      <c r="J218" s="328"/>
      <c r="K218" s="326"/>
    </row>
    <row r="219" spans="2:11" s="1" customFormat="1" ht="15" customHeight="1">
      <c r="B219" s="325"/>
      <c r="C219" s="266" t="s">
        <v>1190</v>
      </c>
      <c r="D219" s="293"/>
      <c r="E219" s="293"/>
      <c r="F219" s="286">
        <v>1</v>
      </c>
      <c r="G219" s="272"/>
      <c r="H219" s="382" t="s">
        <v>1229</v>
      </c>
      <c r="I219" s="382"/>
      <c r="J219" s="382"/>
      <c r="K219" s="326"/>
    </row>
    <row r="220" spans="2:11" s="1" customFormat="1" ht="15" customHeight="1">
      <c r="B220" s="325"/>
      <c r="C220" s="293"/>
      <c r="D220" s="293"/>
      <c r="E220" s="293"/>
      <c r="F220" s="286">
        <v>2</v>
      </c>
      <c r="G220" s="272"/>
      <c r="H220" s="382" t="s">
        <v>1230</v>
      </c>
      <c r="I220" s="382"/>
      <c r="J220" s="382"/>
      <c r="K220" s="326"/>
    </row>
    <row r="221" spans="2:11" s="1" customFormat="1" ht="15" customHeight="1">
      <c r="B221" s="325"/>
      <c r="C221" s="293"/>
      <c r="D221" s="293"/>
      <c r="E221" s="293"/>
      <c r="F221" s="286">
        <v>3</v>
      </c>
      <c r="G221" s="272"/>
      <c r="H221" s="382" t="s">
        <v>1231</v>
      </c>
      <c r="I221" s="382"/>
      <c r="J221" s="382"/>
      <c r="K221" s="326"/>
    </row>
    <row r="222" spans="2:11" s="1" customFormat="1" ht="15" customHeight="1">
      <c r="B222" s="325"/>
      <c r="C222" s="293"/>
      <c r="D222" s="293"/>
      <c r="E222" s="293"/>
      <c r="F222" s="286">
        <v>4</v>
      </c>
      <c r="G222" s="272"/>
      <c r="H222" s="382" t="s">
        <v>1232</v>
      </c>
      <c r="I222" s="382"/>
      <c r="J222" s="382"/>
      <c r="K222" s="326"/>
    </row>
    <row r="223" spans="2:11" s="1" customFormat="1" ht="12.75" customHeight="1">
      <c r="B223" s="329"/>
      <c r="C223" s="330"/>
      <c r="D223" s="330"/>
      <c r="E223" s="330"/>
      <c r="F223" s="330"/>
      <c r="G223" s="330"/>
      <c r="H223" s="330"/>
      <c r="I223" s="330"/>
      <c r="J223" s="330"/>
      <c r="K223" s="331"/>
    </row>
  </sheetData>
  <sheetProtection formatCells="0" formatColumns="0" formatRows="0" insertColumns="0" insertRows="0" insertHyperlinks="0" deleteColumns="0" deleteRows="0" sort="0" autoFilter="0" pivotTables="0"/>
  <mergeCells count="77">
    <mergeCell ref="D15:J15"/>
    <mergeCell ref="C3:J3"/>
    <mergeCell ref="C9:J9"/>
    <mergeCell ref="D10:J10"/>
    <mergeCell ref="C4:J4"/>
    <mergeCell ref="C6:J6"/>
    <mergeCell ref="C7:J7"/>
    <mergeCell ref="D11:J11"/>
    <mergeCell ref="D27:J27"/>
    <mergeCell ref="C26:J26"/>
    <mergeCell ref="D16:J16"/>
    <mergeCell ref="F22:J22"/>
    <mergeCell ref="F23:J23"/>
    <mergeCell ref="C25:J25"/>
    <mergeCell ref="D17:J17"/>
    <mergeCell ref="F18:J18"/>
    <mergeCell ref="F19:J19"/>
    <mergeCell ref="F20:J20"/>
    <mergeCell ref="F21:J21"/>
    <mergeCell ref="G41:J41"/>
    <mergeCell ref="G42:J42"/>
    <mergeCell ref="G40:J40"/>
    <mergeCell ref="D30:J30"/>
    <mergeCell ref="D28:J28"/>
    <mergeCell ref="D31:J31"/>
    <mergeCell ref="D33:J33"/>
    <mergeCell ref="G39:J39"/>
    <mergeCell ref="D34:J34"/>
    <mergeCell ref="D35:J35"/>
    <mergeCell ref="G36:J36"/>
    <mergeCell ref="G37:J37"/>
    <mergeCell ref="G38:J38"/>
    <mergeCell ref="G45:J45"/>
    <mergeCell ref="D47:J47"/>
    <mergeCell ref="E48:J48"/>
    <mergeCell ref="G44:J44"/>
    <mergeCell ref="G43:J43"/>
    <mergeCell ref="C54:J54"/>
    <mergeCell ref="C52:J52"/>
    <mergeCell ref="D51:J51"/>
    <mergeCell ref="E50:J50"/>
    <mergeCell ref="E49:J49"/>
    <mergeCell ref="D61:J61"/>
    <mergeCell ref="D60:J60"/>
    <mergeCell ref="D59:J59"/>
    <mergeCell ref="D58:J58"/>
    <mergeCell ref="C55:J55"/>
    <mergeCell ref="C57:J57"/>
    <mergeCell ref="C75:J75"/>
    <mergeCell ref="D69:J69"/>
    <mergeCell ref="D70:J70"/>
    <mergeCell ref="D62:J62"/>
    <mergeCell ref="D63:J63"/>
    <mergeCell ref="D65:J65"/>
    <mergeCell ref="D66:J66"/>
    <mergeCell ref="D67:J67"/>
    <mergeCell ref="D68:J68"/>
    <mergeCell ref="C204:J204"/>
    <mergeCell ref="C171:J171"/>
    <mergeCell ref="C147:J147"/>
    <mergeCell ref="C122:J122"/>
    <mergeCell ref="C102:J102"/>
    <mergeCell ref="H222:J222"/>
    <mergeCell ref="H219:J219"/>
    <mergeCell ref="H220:J220"/>
    <mergeCell ref="H221:J221"/>
    <mergeCell ref="H205:J205"/>
    <mergeCell ref="H207:J207"/>
    <mergeCell ref="H210:J210"/>
    <mergeCell ref="H211:J211"/>
    <mergeCell ref="H213:J213"/>
    <mergeCell ref="H214:J214"/>
    <mergeCell ref="H215:J215"/>
    <mergeCell ref="H216:J216"/>
    <mergeCell ref="H217:J217"/>
    <mergeCell ref="H208:J208"/>
    <mergeCell ref="H209:J209"/>
  </mergeCells>
  <pageMargins left="0.7" right="0.7" top="0.78740157499999996" bottom="0.78740157499999996"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12</vt:i4>
      </vt:variant>
    </vt:vector>
  </HeadingPairs>
  <TitlesOfParts>
    <vt:vector size="19" baseType="lpstr">
      <vt:lpstr>Rekapitulace zakázky</vt:lpstr>
      <vt:lpstr>SO 01 - Železniční svršek</vt:lpstr>
      <vt:lpstr>01.1 - Železniční přejezd...</vt:lpstr>
      <vt:lpstr>01.2 - Následná úprava GPK</vt:lpstr>
      <vt:lpstr>01.3 - Materiál objednatele</vt:lpstr>
      <vt:lpstr>VON - Vedlejší a ostatní ...</vt:lpstr>
      <vt:lpstr>Pokyny pro vyplnění</vt:lpstr>
      <vt:lpstr>'01.1 - Železniční přejezd...'!Názvy_tisku</vt:lpstr>
      <vt:lpstr>'01.2 - Následná úprava GPK'!Názvy_tisku</vt:lpstr>
      <vt:lpstr>'01.3 - Materiál objednatele'!Názvy_tisku</vt:lpstr>
      <vt:lpstr>'Rekapitulace zakázky'!Názvy_tisku</vt:lpstr>
      <vt:lpstr>'SO 01 - Železniční svršek'!Názvy_tisku</vt:lpstr>
      <vt:lpstr>'VON - Vedlejší a ostatní ...'!Názvy_tisku</vt:lpstr>
      <vt:lpstr>'01.1 - Železniční přejezd...'!Oblast_tisku</vt:lpstr>
      <vt:lpstr>'01.2 - Následná úprava GPK'!Oblast_tisku</vt:lpstr>
      <vt:lpstr>'01.3 - Materiál objednatele'!Oblast_tisku</vt:lpstr>
      <vt:lpstr>'Rekapitulace zakázky'!Oblast_tisku</vt:lpstr>
      <vt:lpstr>'SO 01 - Železniční svršek'!Oblast_tisku</vt:lpstr>
      <vt:lpstr>'VON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Zaplatílek Radek, Ing.</dc:creator>
  <cp:lastModifiedBy>Zaplatílek Radek, Ing.</cp:lastModifiedBy>
  <dcterms:created xsi:type="dcterms:W3CDTF">2019-09-03T10:09:11Z</dcterms:created>
  <dcterms:modified xsi:type="dcterms:W3CDTF">2019-09-03T10:10:33Z</dcterms:modified>
</cp:coreProperties>
</file>